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zvenkei/Documents/Manuscripts/2017 Klp10A piRNA/PLOS genetics revision/Upload files/"/>
    </mc:Choice>
  </mc:AlternateContent>
  <xr:revisionPtr revIDLastSave="0" documentId="13_ncr:1_{4C711120-1199-9A49-AEC2-37DABDFC988F}" xr6:coauthVersionLast="36" xr6:coauthVersionMax="36" xr10:uidLastSave="{00000000-0000-0000-0000-000000000000}"/>
  <bookViews>
    <workbookView xWindow="0" yWindow="460" windowWidth="33600" windowHeight="1938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2" i="1" l="1"/>
  <c r="T42" i="1"/>
  <c r="W40" i="1"/>
  <c r="V40" i="1"/>
  <c r="T40" i="1"/>
  <c r="S40" i="1"/>
  <c r="W39" i="1"/>
  <c r="V39" i="1"/>
  <c r="T39" i="1"/>
  <c r="S39" i="1"/>
  <c r="W38" i="1"/>
  <c r="V38" i="1"/>
  <c r="T38" i="1"/>
  <c r="S38" i="1"/>
  <c r="AC56" i="1"/>
  <c r="AA56" i="1"/>
  <c r="AC54" i="1"/>
  <c r="AB54" i="1"/>
  <c r="AA54" i="1"/>
  <c r="Z54" i="1"/>
  <c r="AC53" i="1"/>
  <c r="AB53" i="1"/>
  <c r="AA53" i="1"/>
  <c r="Z53" i="1"/>
  <c r="AC52" i="1"/>
  <c r="AB52" i="1"/>
  <c r="AA52" i="1"/>
  <c r="Z52" i="1"/>
  <c r="I42" i="1"/>
  <c r="H42" i="1"/>
  <c r="I40" i="1"/>
  <c r="H40" i="1"/>
  <c r="G40" i="1"/>
  <c r="I39" i="1"/>
  <c r="H39" i="1"/>
  <c r="G39" i="1"/>
  <c r="I38" i="1"/>
  <c r="H38" i="1"/>
  <c r="G38" i="1"/>
  <c r="AO46" i="1"/>
  <c r="AM46" i="1"/>
  <c r="AO44" i="1"/>
  <c r="AN44" i="1"/>
  <c r="AM44" i="1"/>
  <c r="AL44" i="1"/>
  <c r="AO43" i="1"/>
  <c r="AN43" i="1"/>
  <c r="AM43" i="1"/>
  <c r="AL43" i="1"/>
  <c r="AO42" i="1"/>
  <c r="AN42" i="1"/>
  <c r="AM42" i="1"/>
  <c r="AL42" i="1"/>
  <c r="BB21" i="1"/>
  <c r="BA21" i="1"/>
  <c r="AZ21" i="1"/>
  <c r="AY21" i="1"/>
  <c r="AV21" i="1"/>
  <c r="AU21" i="1"/>
  <c r="AT21" i="1"/>
  <c r="AS21" i="1"/>
  <c r="AX20" i="1"/>
  <c r="AX19" i="1"/>
  <c r="AX18" i="1"/>
  <c r="AR18" i="1"/>
  <c r="AX17" i="1"/>
  <c r="AR17" i="1"/>
  <c r="AX16" i="1"/>
  <c r="AR16" i="1"/>
  <c r="AX15" i="1"/>
  <c r="AR15" i="1"/>
  <c r="AX14" i="1"/>
  <c r="AR14" i="1"/>
  <c r="AX13" i="1"/>
  <c r="AR13" i="1"/>
  <c r="AX12" i="1"/>
  <c r="AR12" i="1"/>
  <c r="AX11" i="1"/>
  <c r="AR11" i="1"/>
  <c r="AX10" i="1"/>
  <c r="AR10" i="1"/>
  <c r="AX9" i="1"/>
  <c r="AR9" i="1"/>
  <c r="AX8" i="1"/>
  <c r="AR8" i="1"/>
  <c r="AX21" i="1" l="1"/>
  <c r="AR21" i="1"/>
  <c r="AI42" i="1"/>
  <c r="AG42" i="1"/>
  <c r="AI40" i="1"/>
  <c r="AH40" i="1"/>
  <c r="AG40" i="1"/>
  <c r="AF40" i="1"/>
  <c r="AI39" i="1"/>
  <c r="AH39" i="1"/>
  <c r="AG39" i="1"/>
  <c r="AF39" i="1"/>
  <c r="AI38" i="1"/>
  <c r="AH38" i="1"/>
  <c r="AG38" i="1"/>
  <c r="AF38" i="1"/>
</calcChain>
</file>

<file path=xl/sharedStrings.xml><?xml version="1.0" encoding="utf-8"?>
<sst xmlns="http://schemas.openxmlformats.org/spreadsheetml/2006/main" count="110" uniqueCount="53">
  <si>
    <t>Interphase</t>
  </si>
  <si>
    <t>GSC/SG cell</t>
  </si>
  <si>
    <t>Metaphase</t>
  </si>
  <si>
    <t>Telophase</t>
  </si>
  <si>
    <t>Colocalization among piRNA pathway componenets and Klp10A (corresponding to Figure 3M-O)</t>
  </si>
  <si>
    <t>Mander`s coefficient of GFP-Vas for colocalization with Klp10A</t>
  </si>
  <si>
    <t>Mander`s coefficient of GFP-Aub for colocalization with Klp10A</t>
  </si>
  <si>
    <t>Mander`s coefficient of GFP-Piwi for colocalization with Klp10A</t>
  </si>
  <si>
    <t>Interphase GSCs/SG cells with GFP-Piwi at the nuage</t>
  </si>
  <si>
    <t>Interphase SCs with GFP-Piwi at the nuage</t>
  </si>
  <si>
    <t>Tesits</t>
  </si>
  <si>
    <t>control</t>
  </si>
  <si>
    <r>
      <t>nos&gt;klp10A</t>
    </r>
    <r>
      <rPr>
        <b/>
        <i/>
        <vertAlign val="superscript"/>
        <sz val="11"/>
        <color theme="1"/>
        <rFont val="Calibri"/>
        <family val="2"/>
        <scheme val="minor"/>
      </rPr>
      <t>RNAi</t>
    </r>
  </si>
  <si>
    <t>AVR</t>
  </si>
  <si>
    <t>SD</t>
  </si>
  <si>
    <t>COUNT</t>
  </si>
  <si>
    <t>T-test</t>
  </si>
  <si>
    <t>Number of interphase cells with GFP-Piwi at nuage/testis (corresponding to Figure 5G)</t>
  </si>
  <si>
    <t>DMSO</t>
  </si>
  <si>
    <t>colcemid</t>
  </si>
  <si>
    <r>
      <t>mad2</t>
    </r>
    <r>
      <rPr>
        <b/>
        <i/>
        <vertAlign val="superscript"/>
        <sz val="11"/>
        <color theme="1"/>
        <rFont val="Calibri"/>
        <family val="2"/>
        <scheme val="minor"/>
      </rPr>
      <t>-/-</t>
    </r>
  </si>
  <si>
    <t>Number of acMT bundle-interconnected and EdU positive GSCs / testis (corresponding to Figure 6C and F)</t>
  </si>
  <si>
    <t>EdU positive</t>
  </si>
  <si>
    <t>EdU negative</t>
  </si>
  <si>
    <t>Testis</t>
  </si>
  <si>
    <t>GSC #</t>
  </si>
  <si>
    <t>acMT +</t>
  </si>
  <si>
    <t>acMT -</t>
  </si>
  <si>
    <t>GSC#</t>
  </si>
  <si>
    <t>SUM</t>
  </si>
  <si>
    <t>T-TEST</t>
  </si>
  <si>
    <t>Mitotic cells /testis</t>
  </si>
  <si>
    <t>Mock</t>
  </si>
  <si>
    <t>Colcemid</t>
  </si>
  <si>
    <t>MG132</t>
  </si>
  <si>
    <t>Control</t>
  </si>
  <si>
    <t>Time  after metaphase (min)</t>
  </si>
  <si>
    <t>Number of filmed cells</t>
  </si>
  <si>
    <t>Cells with GFP-Piwi at the nuage</t>
  </si>
  <si>
    <t>Avarage of photon count /pixel  in nuclear areas</t>
  </si>
  <si>
    <t>Figure 6 – Source data</t>
  </si>
  <si>
    <t>Figure 5 – Source data</t>
  </si>
  <si>
    <t>S13 Figure – Source data</t>
  </si>
  <si>
    <t>S11 Figure – Source data</t>
  </si>
  <si>
    <t>S9 Figure – Source data</t>
  </si>
  <si>
    <t>S10 Figure – Source data</t>
  </si>
  <si>
    <t>Figure 3 – Source data</t>
  </si>
  <si>
    <t>Number of mitotic (PH3 positive) cells /testis after 4.5h ex vivo drug treatment (corresponding to S9 Fig. 2D)</t>
  </si>
  <si>
    <t>GFP-Piwi localization during mitotic exit (corresponding to S10 Fig. 3B)</t>
  </si>
  <si>
    <t>GFP-Piwi localization in interphase cells (corresponding to S11 Fig. 4C)</t>
  </si>
  <si>
    <t>GFP-Piwi signal in the nuclei of the GSCs vs nuclei of the hub cells (corresponding to S12 Fig. 5B)</t>
  </si>
  <si>
    <t xml:space="preserve">Number of mitotic (PH3 positive) cells /testis (corresponding to S13 Fig. 1A) </t>
  </si>
  <si>
    <t>S12 Figure – Source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</si>
</sst>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0"/>
    <numFmt numFmtId="165" formatCode="0.000000"/>
    <numFmt numFmtId="166" formatCode="0.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2" fillId="0" borderId="0" xfId="0" applyFont="1"/>
    <xf numFmtId="0" fontId="3" fillId="4" borderId="0" xfId="0" applyFont="1" applyFill="1" applyAlignment="1">
      <alignment wrapText="1"/>
    </xf>
    <xf numFmtId="0" fontId="2" fillId="4" borderId="0" xfId="0" applyFont="1" applyFill="1" applyAlignment="1">
      <alignment vertical="top" wrapText="1"/>
    </xf>
    <xf numFmtId="0" fontId="1" fillId="4" borderId="0" xfId="0" applyFont="1" applyFill="1" applyAlignment="1">
      <alignment horizontal="right" wrapText="1"/>
    </xf>
    <xf numFmtId="0" fontId="1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0" fillId="2" borderId="0" xfId="0" applyFill="1" applyAlignment="1"/>
    <xf numFmtId="0" fontId="0" fillId="2" borderId="0" xfId="0" applyFill="1" applyBorder="1"/>
    <xf numFmtId="0" fontId="1" fillId="0" borderId="2" xfId="0" applyFont="1" applyFill="1" applyBorder="1" applyAlignment="1">
      <alignment horizontal="right"/>
    </xf>
    <xf numFmtId="0" fontId="0" fillId="2" borderId="1" xfId="0" applyFill="1" applyBorder="1"/>
    <xf numFmtId="0" fontId="0" fillId="5" borderId="0" xfId="0" applyFill="1"/>
    <xf numFmtId="0" fontId="0" fillId="6" borderId="0" xfId="0" applyFill="1"/>
    <xf numFmtId="164" fontId="0" fillId="0" borderId="0" xfId="0" applyNumberFormat="1"/>
    <xf numFmtId="0" fontId="3" fillId="4" borderId="0" xfId="0" applyFont="1" applyFill="1"/>
    <xf numFmtId="0" fontId="4" fillId="3" borderId="0" xfId="0" applyFont="1" applyFill="1"/>
    <xf numFmtId="0" fontId="1" fillId="0" borderId="1" xfId="0" applyFont="1" applyBorder="1"/>
    <xf numFmtId="0" fontId="1" fillId="0" borderId="0" xfId="0" applyFont="1" applyFill="1"/>
    <xf numFmtId="0" fontId="1" fillId="0" borderId="0" xfId="0" applyFont="1" applyFill="1" applyBorder="1"/>
    <xf numFmtId="0" fontId="1" fillId="0" borderId="1" xfId="0" applyFont="1" applyFill="1" applyBorder="1"/>
    <xf numFmtId="165" fontId="0" fillId="5" borderId="0" xfId="0" applyNumberFormat="1" applyFill="1"/>
    <xf numFmtId="166" fontId="0" fillId="5" borderId="0" xfId="0" applyNumberFormat="1" applyFill="1"/>
    <xf numFmtId="166" fontId="0" fillId="6" borderId="0" xfId="0" applyNumberFormat="1" applyFill="1"/>
    <xf numFmtId="0" fontId="2" fillId="4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Border="1"/>
    <xf numFmtId="0" fontId="1" fillId="3" borderId="0" xfId="0" applyFont="1" applyFill="1" applyBorder="1" applyAlignment="1">
      <alignment horizontal="center"/>
    </xf>
    <xf numFmtId="0" fontId="1" fillId="3" borderId="0" xfId="0" applyFont="1" applyFill="1" applyAlignment="1">
      <alignment horizontal="right" wrapText="1"/>
    </xf>
    <xf numFmtId="0" fontId="1" fillId="3" borderId="1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2" borderId="0" xfId="0" applyFill="1" applyBorder="1" applyAlignment="1"/>
    <xf numFmtId="0" fontId="1" fillId="0" borderId="2" xfId="0" applyFont="1" applyBorder="1" applyAlignment="1">
      <alignment horizontal="right"/>
    </xf>
    <xf numFmtId="0" fontId="0" fillId="2" borderId="2" xfId="0" applyFill="1" applyBorder="1"/>
    <xf numFmtId="0" fontId="1" fillId="3" borderId="1" xfId="0" applyFont="1" applyFill="1" applyBorder="1"/>
    <xf numFmtId="0" fontId="0" fillId="3" borderId="1" xfId="0" applyFill="1" applyBorder="1"/>
    <xf numFmtId="0" fontId="4" fillId="3" borderId="1" xfId="0" applyFont="1" applyFill="1" applyBorder="1"/>
    <xf numFmtId="0" fontId="6" fillId="3" borderId="1" xfId="0" applyFont="1" applyFill="1" applyBorder="1"/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2" fillId="4" borderId="0" xfId="0" applyFont="1" applyFill="1" applyAlignment="1">
      <alignment horizontal="center" vertical="center" wrapText="1"/>
    </xf>
    <xf numFmtId="0" fontId="0" fillId="4" borderId="0" xfId="0" applyFill="1" applyAlignment="1">
      <alignment wrapText="1"/>
    </xf>
    <xf numFmtId="0" fontId="1" fillId="3" borderId="0" xfId="0" applyFont="1" applyFill="1" applyAlignment="1">
      <alignment horizontal="left"/>
    </xf>
    <xf numFmtId="0" fontId="2" fillId="4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58"/>
  <sheetViews>
    <sheetView tabSelected="1" workbookViewId="0">
      <selection activeCell="Y3" sqref="Y3"/>
    </sheetView>
  </sheetViews>
  <sheetFormatPr baseColWidth="10" defaultColWidth="8.83203125" defaultRowHeight="15" x14ac:dyDescent="0.2"/>
  <cols>
    <col min="1" max="1" width="14.1640625" customWidth="1"/>
    <col min="2" max="2" width="17.5" customWidth="1"/>
    <col min="3" max="3" width="21.83203125" customWidth="1"/>
    <col min="4" max="4" width="21.5" customWidth="1"/>
    <col min="5" max="5" width="9.5" customWidth="1"/>
    <col min="6" max="6" width="11" customWidth="1"/>
    <col min="7" max="7" width="23.33203125" customWidth="1"/>
    <col min="8" max="8" width="24.1640625" customWidth="1"/>
    <col min="9" max="9" width="25.5" customWidth="1"/>
    <col min="10" max="10" width="10.33203125" customWidth="1"/>
    <col min="12" max="12" width="10.83203125" customWidth="1"/>
    <col min="13" max="13" width="14.1640625" customWidth="1"/>
    <col min="14" max="14" width="2.83203125" customWidth="1"/>
    <col min="15" max="15" width="13" customWidth="1"/>
    <col min="16" max="16" width="14.33203125" customWidth="1"/>
    <col min="17" max="17" width="11.6640625" customWidth="1"/>
    <col min="19" max="19" width="18.1640625" customWidth="1"/>
    <col min="20" max="20" width="15.33203125" customWidth="1"/>
    <col min="21" max="21" width="3.33203125" customWidth="1"/>
    <col min="22" max="22" width="15.1640625" customWidth="1"/>
    <col min="23" max="23" width="13.6640625" customWidth="1"/>
    <col min="25" max="25" width="14.33203125" customWidth="1"/>
    <col min="26" max="26" width="14.6640625" customWidth="1"/>
    <col min="27" max="27" width="14" customWidth="1"/>
    <col min="28" max="28" width="13.83203125" customWidth="1"/>
    <col min="29" max="29" width="16.5" customWidth="1"/>
    <col min="30" max="30" width="9.1640625" customWidth="1"/>
    <col min="31" max="31" width="15.6640625" customWidth="1"/>
    <col min="32" max="32" width="12.83203125" customWidth="1"/>
    <col min="33" max="33" width="13.5" customWidth="1"/>
    <col min="34" max="34" width="14.1640625" customWidth="1"/>
    <col min="35" max="35" width="13" customWidth="1"/>
    <col min="37" max="37" width="12.83203125" customWidth="1"/>
    <col min="38" max="38" width="12.5" customWidth="1"/>
    <col min="39" max="39" width="12" customWidth="1"/>
    <col min="40" max="40" width="12.83203125" customWidth="1"/>
    <col min="41" max="41" width="12.5" customWidth="1"/>
    <col min="42" max="42" width="10.83203125" customWidth="1"/>
  </cols>
  <sheetData>
    <row r="1" spans="1:54" x14ac:dyDescent="0.2">
      <c r="J1" s="1"/>
    </row>
    <row r="2" spans="1:54" x14ac:dyDescent="0.2">
      <c r="A2" s="1" t="s">
        <v>46</v>
      </c>
      <c r="F2" s="1" t="s">
        <v>44</v>
      </c>
      <c r="K2" s="1" t="s">
        <v>45</v>
      </c>
      <c r="R2" s="1" t="s">
        <v>43</v>
      </c>
      <c r="Y2" s="1" t="s">
        <v>52</v>
      </c>
      <c r="AE2" s="1" t="s">
        <v>41</v>
      </c>
      <c r="AK2" s="1" t="s">
        <v>42</v>
      </c>
      <c r="AQ2" s="1" t="s">
        <v>40</v>
      </c>
    </row>
    <row r="3" spans="1:54" s="4" customFormat="1" x14ac:dyDescent="0.2">
      <c r="A3" s="1" t="s">
        <v>4</v>
      </c>
      <c r="B3"/>
      <c r="F3" s="1" t="s">
        <v>47</v>
      </c>
      <c r="G3" s="1"/>
      <c r="H3"/>
      <c r="I3"/>
      <c r="J3"/>
      <c r="K3" s="1" t="s">
        <v>48</v>
      </c>
      <c r="L3"/>
      <c r="M3"/>
      <c r="N3"/>
      <c r="O3"/>
      <c r="P3"/>
      <c r="Q3"/>
      <c r="R3" s="7" t="s">
        <v>49</v>
      </c>
      <c r="S3"/>
      <c r="T3"/>
      <c r="U3"/>
      <c r="V3"/>
      <c r="W3"/>
      <c r="X3"/>
      <c r="Y3" s="7" t="s">
        <v>50</v>
      </c>
      <c r="Z3"/>
      <c r="AA3"/>
      <c r="AB3"/>
      <c r="AC3"/>
      <c r="AD3"/>
      <c r="AE3" s="7" t="s">
        <v>17</v>
      </c>
      <c r="AF3"/>
      <c r="AG3"/>
      <c r="AH3"/>
      <c r="AI3"/>
      <c r="AJ3"/>
      <c r="AK3" s="1" t="s">
        <v>51</v>
      </c>
      <c r="AL3"/>
      <c r="AM3"/>
      <c r="AN3"/>
      <c r="AO3"/>
      <c r="AP3"/>
      <c r="AQ3" s="1" t="s">
        <v>21</v>
      </c>
      <c r="AR3"/>
      <c r="AS3"/>
      <c r="AT3"/>
      <c r="AU3"/>
      <c r="AV3"/>
      <c r="AW3"/>
      <c r="AX3"/>
      <c r="AY3"/>
      <c r="AZ3"/>
      <c r="BA3"/>
      <c r="BB3"/>
    </row>
    <row r="4" spans="1:54" s="3" customFormat="1" x14ac:dyDescent="0.2">
      <c r="J4"/>
      <c r="K4"/>
      <c r="L4" s="1"/>
      <c r="M4"/>
      <c r="N4" s="1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 s="1"/>
      <c r="AF4"/>
      <c r="AG4"/>
      <c r="AH4"/>
      <c r="AI4"/>
      <c r="AJ4"/>
      <c r="AK4" s="1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ht="48" x14ac:dyDescent="0.2">
      <c r="A5" s="53"/>
      <c r="B5" s="6"/>
      <c r="C5" s="6" t="s">
        <v>5</v>
      </c>
      <c r="D5" s="6"/>
      <c r="F5" s="33"/>
      <c r="G5" s="34"/>
      <c r="H5" s="35" t="s">
        <v>31</v>
      </c>
      <c r="I5" s="34"/>
      <c r="K5" s="33"/>
      <c r="L5" s="44" t="s">
        <v>35</v>
      </c>
      <c r="M5" s="45"/>
      <c r="N5" s="33"/>
      <c r="O5" s="46" t="s">
        <v>12</v>
      </c>
      <c r="P5" s="47"/>
      <c r="R5" s="8"/>
      <c r="S5" s="51" t="s">
        <v>8</v>
      </c>
      <c r="T5" s="51"/>
      <c r="U5" s="9"/>
      <c r="V5" s="51" t="s">
        <v>9</v>
      </c>
      <c r="W5" s="51"/>
      <c r="Y5" s="52"/>
      <c r="Z5" s="11" t="s">
        <v>39</v>
      </c>
      <c r="AA5" s="11"/>
      <c r="AB5" s="11"/>
      <c r="AC5" s="11"/>
      <c r="AE5" s="23"/>
      <c r="AF5" s="32" t="s">
        <v>18</v>
      </c>
      <c r="AG5" s="32"/>
      <c r="AH5" s="32" t="s">
        <v>19</v>
      </c>
      <c r="AI5" s="32"/>
      <c r="AK5" s="23"/>
      <c r="AL5" s="54" t="s">
        <v>18</v>
      </c>
      <c r="AM5" s="54"/>
      <c r="AN5" s="54" t="s">
        <v>19</v>
      </c>
      <c r="AO5" s="54"/>
      <c r="AQ5" s="5" t="s">
        <v>11</v>
      </c>
      <c r="AR5" s="5"/>
      <c r="AS5" s="5"/>
      <c r="AT5" s="5"/>
      <c r="AU5" s="5"/>
      <c r="AV5" s="5"/>
      <c r="AW5" s="24" t="s">
        <v>12</v>
      </c>
      <c r="AX5" s="5"/>
      <c r="AY5" s="5"/>
      <c r="AZ5" s="5"/>
      <c r="BA5" s="5"/>
      <c r="BB5" s="5"/>
    </row>
    <row r="6" spans="1:54" ht="64" x14ac:dyDescent="0.2">
      <c r="A6" s="6" t="s">
        <v>1</v>
      </c>
      <c r="B6" s="6" t="s">
        <v>0</v>
      </c>
      <c r="C6" s="6" t="s">
        <v>2</v>
      </c>
      <c r="D6" s="6" t="s">
        <v>3</v>
      </c>
      <c r="F6" s="36" t="s">
        <v>10</v>
      </c>
      <c r="G6" s="37" t="s">
        <v>32</v>
      </c>
      <c r="H6" s="37" t="s">
        <v>33</v>
      </c>
      <c r="I6" s="37" t="s">
        <v>34</v>
      </c>
      <c r="K6" s="48" t="s">
        <v>36</v>
      </c>
      <c r="L6" s="49" t="s">
        <v>37</v>
      </c>
      <c r="M6" s="49" t="s">
        <v>38</v>
      </c>
      <c r="N6" s="50"/>
      <c r="O6" s="49" t="s">
        <v>37</v>
      </c>
      <c r="P6" s="49" t="s">
        <v>38</v>
      </c>
      <c r="R6" s="10" t="s">
        <v>10</v>
      </c>
      <c r="S6" s="11" t="s">
        <v>11</v>
      </c>
      <c r="T6" s="12" t="s">
        <v>12</v>
      </c>
      <c r="U6" s="11"/>
      <c r="V6" s="11" t="s">
        <v>11</v>
      </c>
      <c r="W6" s="12" t="s">
        <v>12</v>
      </c>
      <c r="Y6" s="10" t="s">
        <v>10</v>
      </c>
      <c r="Z6" s="11" t="s">
        <v>11</v>
      </c>
      <c r="AA6" s="12" t="s">
        <v>12</v>
      </c>
      <c r="AB6" s="11" t="s">
        <v>11</v>
      </c>
      <c r="AC6" s="12" t="s">
        <v>12</v>
      </c>
      <c r="AE6" s="10" t="s">
        <v>10</v>
      </c>
      <c r="AF6" s="11" t="s">
        <v>11</v>
      </c>
      <c r="AG6" s="12" t="s">
        <v>20</v>
      </c>
      <c r="AH6" s="11" t="s">
        <v>11</v>
      </c>
      <c r="AI6" s="12" t="s">
        <v>20</v>
      </c>
      <c r="AK6" s="10" t="s">
        <v>10</v>
      </c>
      <c r="AL6" s="11" t="s">
        <v>11</v>
      </c>
      <c r="AM6" s="12" t="s">
        <v>20</v>
      </c>
      <c r="AN6" s="11" t="s">
        <v>11</v>
      </c>
      <c r="AO6" s="12" t="s">
        <v>20</v>
      </c>
      <c r="AQ6" s="5"/>
      <c r="AR6" s="5"/>
      <c r="AS6" s="55" t="s">
        <v>22</v>
      </c>
      <c r="AT6" s="55"/>
      <c r="AU6" s="55" t="s">
        <v>23</v>
      </c>
      <c r="AV6" s="55"/>
      <c r="AW6" s="5"/>
      <c r="AX6" s="5"/>
      <c r="AY6" s="6" t="s">
        <v>22</v>
      </c>
      <c r="AZ6" s="6"/>
      <c r="BA6" s="6" t="s">
        <v>23</v>
      </c>
      <c r="BB6" s="6"/>
    </row>
    <row r="7" spans="1:54" x14ac:dyDescent="0.2">
      <c r="A7">
        <v>1</v>
      </c>
      <c r="B7" s="2">
        <v>1.2E-2</v>
      </c>
      <c r="C7" s="2">
        <v>0.153</v>
      </c>
      <c r="D7" s="2">
        <v>0.63</v>
      </c>
      <c r="F7" s="38">
        <v>1</v>
      </c>
      <c r="G7" s="17">
        <v>1</v>
      </c>
      <c r="H7" s="2">
        <v>11</v>
      </c>
      <c r="I7" s="17">
        <v>7</v>
      </c>
      <c r="K7" s="27">
        <v>0</v>
      </c>
      <c r="L7" s="2">
        <v>8</v>
      </c>
      <c r="M7" s="2">
        <v>8</v>
      </c>
      <c r="N7" s="2"/>
      <c r="O7" s="2">
        <v>10</v>
      </c>
      <c r="P7" s="2">
        <v>10</v>
      </c>
      <c r="R7" s="13">
        <v>1</v>
      </c>
      <c r="S7" s="2">
        <v>0</v>
      </c>
      <c r="T7" s="2">
        <v>0</v>
      </c>
      <c r="U7" s="2"/>
      <c r="V7" s="2">
        <v>0</v>
      </c>
      <c r="W7" s="2">
        <v>0</v>
      </c>
      <c r="Y7" s="13">
        <v>1</v>
      </c>
      <c r="Z7" s="2">
        <v>68.507999999999996</v>
      </c>
      <c r="AA7" s="2">
        <v>53.073999999999998</v>
      </c>
      <c r="AB7" s="2">
        <v>44.518999999999998</v>
      </c>
      <c r="AC7" s="2">
        <v>32.912999999999997</v>
      </c>
      <c r="AE7" s="13">
        <v>1</v>
      </c>
      <c r="AF7" s="2">
        <v>0</v>
      </c>
      <c r="AG7" s="2">
        <v>0</v>
      </c>
      <c r="AH7" s="2">
        <v>0</v>
      </c>
      <c r="AI7" s="2">
        <v>3</v>
      </c>
      <c r="AK7" s="13">
        <v>1</v>
      </c>
      <c r="AL7" s="2">
        <v>0</v>
      </c>
      <c r="AM7" s="2">
        <v>0</v>
      </c>
      <c r="AN7" s="2">
        <v>0</v>
      </c>
      <c r="AO7" s="2">
        <v>0</v>
      </c>
      <c r="AQ7" s="5" t="s">
        <v>24</v>
      </c>
      <c r="AR7" s="6" t="s">
        <v>25</v>
      </c>
      <c r="AS7" s="6" t="s">
        <v>26</v>
      </c>
      <c r="AT7" s="6" t="s">
        <v>27</v>
      </c>
      <c r="AU7" s="6" t="s">
        <v>26</v>
      </c>
      <c r="AV7" s="6" t="s">
        <v>27</v>
      </c>
      <c r="AW7" s="5" t="s">
        <v>24</v>
      </c>
      <c r="AX7" s="6" t="s">
        <v>28</v>
      </c>
      <c r="AY7" s="6" t="s">
        <v>26</v>
      </c>
      <c r="AZ7" s="6" t="s">
        <v>27</v>
      </c>
      <c r="BA7" s="6" t="s">
        <v>26</v>
      </c>
      <c r="BB7" s="6" t="s">
        <v>27</v>
      </c>
    </row>
    <row r="8" spans="1:54" x14ac:dyDescent="0.2">
      <c r="A8">
        <v>2</v>
      </c>
      <c r="B8" s="2">
        <v>5.0000000000000001E-3</v>
      </c>
      <c r="C8" s="2">
        <v>9.5000000000000001E-2</v>
      </c>
      <c r="D8" s="2">
        <v>0.32500000000000001</v>
      </c>
      <c r="F8" s="38">
        <v>2</v>
      </c>
      <c r="G8" s="17">
        <v>8</v>
      </c>
      <c r="H8" s="2">
        <v>18</v>
      </c>
      <c r="I8" s="17">
        <v>9</v>
      </c>
      <c r="K8" s="27">
        <v>20</v>
      </c>
      <c r="L8" s="2">
        <v>8</v>
      </c>
      <c r="M8" s="2">
        <v>8</v>
      </c>
      <c r="N8" s="2"/>
      <c r="O8" s="2">
        <v>10</v>
      </c>
      <c r="P8" s="2">
        <v>10</v>
      </c>
      <c r="R8" s="13">
        <v>2</v>
      </c>
      <c r="S8" s="2">
        <v>0</v>
      </c>
      <c r="T8" s="2">
        <v>0</v>
      </c>
      <c r="U8" s="2"/>
      <c r="V8" s="2">
        <v>0</v>
      </c>
      <c r="W8" s="2">
        <v>0</v>
      </c>
      <c r="Y8" s="13">
        <v>2</v>
      </c>
      <c r="Z8" s="2">
        <v>47.33</v>
      </c>
      <c r="AA8" s="2">
        <v>59.475000000000001</v>
      </c>
      <c r="AB8" s="2">
        <v>41.761000000000003</v>
      </c>
      <c r="AC8" s="2">
        <v>34.392000000000003</v>
      </c>
      <c r="AE8" s="13">
        <v>2</v>
      </c>
      <c r="AF8" s="2">
        <v>0</v>
      </c>
      <c r="AG8" s="2">
        <v>4</v>
      </c>
      <c r="AH8" s="2">
        <v>0</v>
      </c>
      <c r="AI8" s="2">
        <v>8</v>
      </c>
      <c r="AK8" s="13">
        <v>2</v>
      </c>
      <c r="AL8" s="2">
        <v>0</v>
      </c>
      <c r="AM8" s="2">
        <v>1</v>
      </c>
      <c r="AN8" s="2">
        <v>1</v>
      </c>
      <c r="AO8" s="2">
        <v>0</v>
      </c>
      <c r="AQ8" s="1">
        <v>1</v>
      </c>
      <c r="AR8" s="2">
        <f>AS8+AT8+AU8+AV8</f>
        <v>10</v>
      </c>
      <c r="AS8" s="2">
        <v>4</v>
      </c>
      <c r="AT8" s="2">
        <v>1</v>
      </c>
      <c r="AU8" s="2">
        <v>0</v>
      </c>
      <c r="AV8" s="2">
        <v>5</v>
      </c>
      <c r="AW8" s="1">
        <v>1</v>
      </c>
      <c r="AX8" s="2">
        <f>AY8+AZ8+BA8+BB8</f>
        <v>7</v>
      </c>
      <c r="AY8" s="2">
        <v>2</v>
      </c>
      <c r="AZ8" s="2">
        <v>0</v>
      </c>
      <c r="BA8" s="2">
        <v>4</v>
      </c>
      <c r="BB8" s="2">
        <v>1</v>
      </c>
    </row>
    <row r="9" spans="1:54" x14ac:dyDescent="0.2">
      <c r="A9">
        <v>3</v>
      </c>
      <c r="B9" s="2">
        <v>1.0999999999999999E-2</v>
      </c>
      <c r="C9" s="2">
        <v>3.1E-2</v>
      </c>
      <c r="D9" s="2">
        <v>0.70199999999999996</v>
      </c>
      <c r="F9" s="38">
        <v>3</v>
      </c>
      <c r="G9" s="17">
        <v>3</v>
      </c>
      <c r="H9" s="2">
        <v>12</v>
      </c>
      <c r="I9" s="17">
        <v>12</v>
      </c>
      <c r="K9" s="27">
        <v>40</v>
      </c>
      <c r="L9" s="2">
        <v>8</v>
      </c>
      <c r="M9" s="2">
        <v>2</v>
      </c>
      <c r="N9" s="2"/>
      <c r="O9" s="2">
        <v>10</v>
      </c>
      <c r="P9" s="2">
        <v>10</v>
      </c>
      <c r="R9" s="13">
        <v>3</v>
      </c>
      <c r="S9" s="2">
        <v>0</v>
      </c>
      <c r="T9" s="2">
        <v>0</v>
      </c>
      <c r="U9" s="2"/>
      <c r="V9" s="2">
        <v>0</v>
      </c>
      <c r="W9" s="2">
        <v>0</v>
      </c>
      <c r="Y9" s="13">
        <v>3</v>
      </c>
      <c r="Z9" s="2">
        <v>57.204999999999998</v>
      </c>
      <c r="AA9" s="2">
        <v>59.957999999999998</v>
      </c>
      <c r="AB9" s="2">
        <v>49.307000000000002</v>
      </c>
      <c r="AC9" s="2">
        <v>34.473999999999997</v>
      </c>
      <c r="AE9" s="13">
        <v>3</v>
      </c>
      <c r="AF9" s="2">
        <v>3</v>
      </c>
      <c r="AG9" s="2">
        <v>0</v>
      </c>
      <c r="AH9" s="2">
        <v>0</v>
      </c>
      <c r="AI9" s="2">
        <v>9</v>
      </c>
      <c r="AK9" s="13">
        <v>3</v>
      </c>
      <c r="AL9" s="2">
        <v>0</v>
      </c>
      <c r="AM9" s="2">
        <v>0</v>
      </c>
      <c r="AN9" s="2">
        <v>3</v>
      </c>
      <c r="AO9" s="2">
        <v>0</v>
      </c>
      <c r="AQ9" s="1">
        <v>2</v>
      </c>
      <c r="AR9" s="2">
        <f t="shared" ref="AR9:AR18" si="0">AS9+AT9+AU9+AV9</f>
        <v>11</v>
      </c>
      <c r="AS9" s="2">
        <v>4</v>
      </c>
      <c r="AT9" s="2">
        <v>1</v>
      </c>
      <c r="AU9" s="2">
        <v>0</v>
      </c>
      <c r="AV9" s="2">
        <v>6</v>
      </c>
      <c r="AW9" s="1">
        <v>2</v>
      </c>
      <c r="AX9" s="2">
        <f t="shared" ref="AX9:AX20" si="1">AY9+AZ9+BA9+BB9</f>
        <v>7</v>
      </c>
      <c r="AY9" s="2">
        <v>2</v>
      </c>
      <c r="AZ9" s="2">
        <v>0</v>
      </c>
      <c r="BA9" s="2">
        <v>3</v>
      </c>
      <c r="BB9" s="2">
        <v>2</v>
      </c>
    </row>
    <row r="10" spans="1:54" s="4" customFormat="1" x14ac:dyDescent="0.2">
      <c r="A10">
        <v>4</v>
      </c>
      <c r="B10" s="2"/>
      <c r="C10" s="2">
        <v>2.1999999999999999E-2</v>
      </c>
      <c r="D10" s="2"/>
      <c r="F10" s="39">
        <v>4</v>
      </c>
      <c r="G10" s="17">
        <v>0</v>
      </c>
      <c r="H10" s="17">
        <v>5</v>
      </c>
      <c r="I10" s="17">
        <v>3</v>
      </c>
      <c r="J10"/>
      <c r="K10" s="27">
        <v>60</v>
      </c>
      <c r="L10" s="2">
        <v>8</v>
      </c>
      <c r="M10" s="2">
        <v>0</v>
      </c>
      <c r="N10" s="2"/>
      <c r="O10" s="2">
        <v>10</v>
      </c>
      <c r="P10" s="2">
        <v>8</v>
      </c>
      <c r="Q10"/>
      <c r="R10" s="14">
        <v>4</v>
      </c>
      <c r="S10" s="2">
        <v>0</v>
      </c>
      <c r="T10" s="2">
        <v>12</v>
      </c>
      <c r="U10" s="2"/>
      <c r="V10" s="2">
        <v>0</v>
      </c>
      <c r="W10" s="2">
        <v>0</v>
      </c>
      <c r="X10"/>
      <c r="Y10" s="14">
        <v>4</v>
      </c>
      <c r="Z10" s="2">
        <v>45.6</v>
      </c>
      <c r="AA10" s="2">
        <v>57.753999999999998</v>
      </c>
      <c r="AB10" s="2">
        <v>34.923000000000002</v>
      </c>
      <c r="AC10" s="2">
        <v>35.064</v>
      </c>
      <c r="AD10"/>
      <c r="AE10" s="14">
        <v>4</v>
      </c>
      <c r="AF10" s="2">
        <v>0</v>
      </c>
      <c r="AG10" s="2">
        <v>0</v>
      </c>
      <c r="AH10" s="2">
        <v>0</v>
      </c>
      <c r="AI10" s="2">
        <v>12</v>
      </c>
      <c r="AJ10"/>
      <c r="AK10" s="14">
        <v>4</v>
      </c>
      <c r="AL10" s="2">
        <v>1</v>
      </c>
      <c r="AM10" s="2">
        <v>0</v>
      </c>
      <c r="AN10" s="2">
        <v>1</v>
      </c>
      <c r="AO10" s="2">
        <v>0</v>
      </c>
      <c r="AP10"/>
      <c r="AQ10" s="1">
        <v>3</v>
      </c>
      <c r="AR10" s="2">
        <f t="shared" si="0"/>
        <v>7</v>
      </c>
      <c r="AS10" s="2">
        <v>2</v>
      </c>
      <c r="AT10" s="2">
        <v>0</v>
      </c>
      <c r="AU10" s="2">
        <v>0</v>
      </c>
      <c r="AV10" s="2">
        <v>5</v>
      </c>
      <c r="AW10" s="1">
        <v>3</v>
      </c>
      <c r="AX10" s="2">
        <f t="shared" si="1"/>
        <v>7</v>
      </c>
      <c r="AY10" s="2">
        <v>4</v>
      </c>
      <c r="AZ10" s="2">
        <v>0</v>
      </c>
      <c r="BA10" s="2">
        <v>1</v>
      </c>
      <c r="BB10" s="2">
        <v>2</v>
      </c>
    </row>
    <row r="11" spans="1:54" x14ac:dyDescent="0.2">
      <c r="F11" s="40">
        <v>5</v>
      </c>
      <c r="G11" s="19">
        <v>0</v>
      </c>
      <c r="H11" s="19">
        <v>9</v>
      </c>
      <c r="I11" s="19">
        <v>8</v>
      </c>
      <c r="K11" s="27">
        <v>80</v>
      </c>
      <c r="L11" s="2">
        <v>8</v>
      </c>
      <c r="M11" s="2">
        <v>0</v>
      </c>
      <c r="N11" s="2"/>
      <c r="O11" s="2">
        <v>10</v>
      </c>
      <c r="P11" s="2">
        <v>8</v>
      </c>
      <c r="R11" s="15">
        <v>5</v>
      </c>
      <c r="S11" s="2">
        <v>0</v>
      </c>
      <c r="T11" s="2">
        <v>0</v>
      </c>
      <c r="U11" s="2"/>
      <c r="V11" s="2">
        <v>0</v>
      </c>
      <c r="W11" s="2">
        <v>0</v>
      </c>
      <c r="Y11" s="15">
        <v>5</v>
      </c>
      <c r="Z11" s="2">
        <v>48.484999999999999</v>
      </c>
      <c r="AA11" s="2">
        <v>49.860999999999997</v>
      </c>
      <c r="AB11" s="2">
        <v>38.972999999999999</v>
      </c>
      <c r="AC11" s="2">
        <v>36.447000000000003</v>
      </c>
      <c r="AE11" s="15">
        <v>5</v>
      </c>
      <c r="AF11" s="2">
        <v>0</v>
      </c>
      <c r="AG11" s="2">
        <v>0</v>
      </c>
      <c r="AH11" s="2">
        <v>0</v>
      </c>
      <c r="AI11" s="2">
        <v>8</v>
      </c>
      <c r="AK11" s="15">
        <v>5</v>
      </c>
      <c r="AL11" s="2">
        <v>0</v>
      </c>
      <c r="AM11" s="2">
        <v>0</v>
      </c>
      <c r="AN11" s="2">
        <v>0</v>
      </c>
      <c r="AO11" s="2">
        <v>0</v>
      </c>
      <c r="AQ11" s="1">
        <v>4</v>
      </c>
      <c r="AR11" s="2">
        <f t="shared" si="0"/>
        <v>9</v>
      </c>
      <c r="AS11" s="2">
        <v>2</v>
      </c>
      <c r="AT11" s="2">
        <v>0</v>
      </c>
      <c r="AU11" s="2">
        <v>0</v>
      </c>
      <c r="AV11" s="2">
        <v>7</v>
      </c>
      <c r="AW11" s="1">
        <v>4</v>
      </c>
      <c r="AX11" s="2">
        <f t="shared" si="1"/>
        <v>9</v>
      </c>
      <c r="AY11" s="2">
        <v>1</v>
      </c>
      <c r="AZ11" s="2">
        <v>0</v>
      </c>
      <c r="BA11" s="2">
        <v>4</v>
      </c>
      <c r="BB11" s="2">
        <v>4</v>
      </c>
    </row>
    <row r="12" spans="1:54" x14ac:dyDescent="0.2">
      <c r="A12" s="5"/>
      <c r="B12" s="6" t="s">
        <v>6</v>
      </c>
      <c r="C12" s="6"/>
      <c r="D12" s="6"/>
      <c r="F12" s="38">
        <v>6</v>
      </c>
      <c r="G12" s="17">
        <v>0</v>
      </c>
      <c r="H12" s="2">
        <v>13</v>
      </c>
      <c r="I12" s="17">
        <v>9</v>
      </c>
      <c r="R12" s="13">
        <v>6</v>
      </c>
      <c r="S12" s="2">
        <v>0</v>
      </c>
      <c r="T12" s="2">
        <v>4</v>
      </c>
      <c r="U12" s="2"/>
      <c r="V12" s="2">
        <v>0</v>
      </c>
      <c r="W12" s="2">
        <v>0</v>
      </c>
      <c r="Y12" s="13">
        <v>6</v>
      </c>
      <c r="Z12" s="2">
        <v>51.963999999999999</v>
      </c>
      <c r="AA12" s="2">
        <v>51.887</v>
      </c>
      <c r="AB12" s="2">
        <v>40.841000000000001</v>
      </c>
      <c r="AC12" s="2">
        <v>40.393999999999998</v>
      </c>
      <c r="AE12" s="13">
        <v>6</v>
      </c>
      <c r="AF12" s="2">
        <v>0</v>
      </c>
      <c r="AG12" s="2">
        <v>0</v>
      </c>
      <c r="AH12" s="2">
        <v>0</v>
      </c>
      <c r="AI12" s="2">
        <v>4</v>
      </c>
      <c r="AK12" s="13">
        <v>6</v>
      </c>
      <c r="AL12" s="2">
        <v>0</v>
      </c>
      <c r="AM12" s="2">
        <v>0</v>
      </c>
      <c r="AN12" s="2">
        <v>1</v>
      </c>
      <c r="AO12" s="2">
        <v>0</v>
      </c>
      <c r="AQ12" s="25">
        <v>5</v>
      </c>
      <c r="AR12" s="2">
        <f t="shared" si="0"/>
        <v>8</v>
      </c>
      <c r="AS12" s="2">
        <v>1</v>
      </c>
      <c r="AT12" s="2">
        <v>0</v>
      </c>
      <c r="AU12" s="2">
        <v>0</v>
      </c>
      <c r="AV12" s="2">
        <v>7</v>
      </c>
      <c r="AW12" s="25">
        <v>5</v>
      </c>
      <c r="AX12" s="2">
        <f t="shared" si="1"/>
        <v>9</v>
      </c>
      <c r="AY12" s="2">
        <v>2</v>
      </c>
      <c r="AZ12" s="2">
        <v>0</v>
      </c>
      <c r="BA12" s="2">
        <v>3</v>
      </c>
      <c r="BB12" s="2">
        <v>4</v>
      </c>
    </row>
    <row r="13" spans="1:54" x14ac:dyDescent="0.2">
      <c r="A13" s="5" t="s">
        <v>1</v>
      </c>
      <c r="B13" s="6" t="s">
        <v>0</v>
      </c>
      <c r="C13" s="6" t="s">
        <v>2</v>
      </c>
      <c r="D13" s="6" t="s">
        <v>3</v>
      </c>
      <c r="F13" s="38">
        <v>7</v>
      </c>
      <c r="G13" s="17">
        <v>1</v>
      </c>
      <c r="H13" s="2">
        <v>12</v>
      </c>
      <c r="I13" s="17">
        <v>9</v>
      </c>
      <c r="R13" s="13">
        <v>7</v>
      </c>
      <c r="S13" s="2">
        <v>0</v>
      </c>
      <c r="T13" s="2">
        <v>2</v>
      </c>
      <c r="U13" s="2"/>
      <c r="V13" s="2">
        <v>0</v>
      </c>
      <c r="W13" s="2">
        <v>0</v>
      </c>
      <c r="Y13" s="13">
        <v>7</v>
      </c>
      <c r="Z13" s="2">
        <v>50.704999999999998</v>
      </c>
      <c r="AA13" s="2">
        <v>55.055</v>
      </c>
      <c r="AB13" s="2">
        <v>39.295000000000002</v>
      </c>
      <c r="AC13" s="2">
        <v>21.405999999999999</v>
      </c>
      <c r="AE13" s="13">
        <v>7</v>
      </c>
      <c r="AF13" s="2">
        <v>0</v>
      </c>
      <c r="AG13" s="2">
        <v>0</v>
      </c>
      <c r="AH13" s="2">
        <v>0</v>
      </c>
      <c r="AI13" s="2">
        <v>2</v>
      </c>
      <c r="AK13" s="13">
        <v>7</v>
      </c>
      <c r="AL13" s="2">
        <v>0</v>
      </c>
      <c r="AM13" s="2">
        <v>0</v>
      </c>
      <c r="AN13" s="2">
        <v>1</v>
      </c>
      <c r="AO13" s="2">
        <v>0</v>
      </c>
      <c r="AQ13" s="1">
        <v>6</v>
      </c>
      <c r="AR13" s="2">
        <f t="shared" si="0"/>
        <v>9</v>
      </c>
      <c r="AS13" s="2">
        <v>2</v>
      </c>
      <c r="AT13" s="2">
        <v>1</v>
      </c>
      <c r="AU13" s="2">
        <v>0</v>
      </c>
      <c r="AV13" s="2">
        <v>6</v>
      </c>
      <c r="AW13" s="1">
        <v>6</v>
      </c>
      <c r="AX13" s="2">
        <f t="shared" si="1"/>
        <v>6</v>
      </c>
      <c r="AY13" s="2">
        <v>1</v>
      </c>
      <c r="AZ13" s="2">
        <v>0</v>
      </c>
      <c r="BA13" s="2">
        <v>3</v>
      </c>
      <c r="BB13" s="2">
        <v>2</v>
      </c>
    </row>
    <row r="14" spans="1:54" x14ac:dyDescent="0.2">
      <c r="A14">
        <v>1</v>
      </c>
      <c r="B14" s="2">
        <v>5.0000000000000001E-3</v>
      </c>
      <c r="C14" s="2">
        <v>5.8999999999999997E-2</v>
      </c>
      <c r="D14" s="2">
        <v>0.499</v>
      </c>
      <c r="F14" s="38">
        <v>8</v>
      </c>
      <c r="G14" s="41">
        <v>2</v>
      </c>
      <c r="H14" s="16">
        <v>5</v>
      </c>
      <c r="I14" s="41">
        <v>15</v>
      </c>
      <c r="R14" s="13">
        <v>8</v>
      </c>
      <c r="S14" s="16">
        <v>3</v>
      </c>
      <c r="T14" s="16">
        <v>3</v>
      </c>
      <c r="U14" s="16"/>
      <c r="V14" s="16">
        <v>0</v>
      </c>
      <c r="W14" s="16">
        <v>0</v>
      </c>
      <c r="Y14" s="13">
        <v>8</v>
      </c>
      <c r="Z14" s="16">
        <v>73.509</v>
      </c>
      <c r="AA14" s="16">
        <v>56.484000000000002</v>
      </c>
      <c r="AB14" s="16">
        <v>36.101999999999997</v>
      </c>
      <c r="AC14" s="16">
        <v>21.47</v>
      </c>
      <c r="AE14" s="13">
        <v>8</v>
      </c>
      <c r="AF14" s="16">
        <v>3</v>
      </c>
      <c r="AG14" s="16">
        <v>2</v>
      </c>
      <c r="AH14" s="16">
        <v>0</v>
      </c>
      <c r="AI14" s="16">
        <v>3</v>
      </c>
      <c r="AK14" s="13">
        <v>8</v>
      </c>
      <c r="AL14" s="16">
        <v>0</v>
      </c>
      <c r="AM14" s="16">
        <v>0</v>
      </c>
      <c r="AN14" s="16">
        <v>1</v>
      </c>
      <c r="AO14" s="16">
        <v>0</v>
      </c>
      <c r="AQ14" s="1">
        <v>7</v>
      </c>
      <c r="AR14" s="2">
        <f t="shared" si="0"/>
        <v>7</v>
      </c>
      <c r="AS14" s="2">
        <v>2</v>
      </c>
      <c r="AT14" s="2">
        <v>0</v>
      </c>
      <c r="AU14" s="2">
        <v>0</v>
      </c>
      <c r="AV14" s="2">
        <v>5</v>
      </c>
      <c r="AW14" s="1">
        <v>7</v>
      </c>
      <c r="AX14" s="2">
        <f t="shared" si="1"/>
        <v>9</v>
      </c>
      <c r="AY14" s="2">
        <v>1</v>
      </c>
      <c r="AZ14" s="2">
        <v>0</v>
      </c>
      <c r="BA14" s="2">
        <v>4</v>
      </c>
      <c r="BB14" s="2">
        <v>4</v>
      </c>
    </row>
    <row r="15" spans="1:54" x14ac:dyDescent="0.2">
      <c r="A15">
        <v>2</v>
      </c>
      <c r="B15" s="2">
        <v>1.2E-2</v>
      </c>
      <c r="C15" s="2">
        <v>3.5000000000000003E-2</v>
      </c>
      <c r="D15" s="2">
        <v>0.17699999999999999</v>
      </c>
      <c r="F15" s="39">
        <v>9</v>
      </c>
      <c r="G15" s="17">
        <v>5</v>
      </c>
      <c r="H15" s="17">
        <v>4</v>
      </c>
      <c r="I15" s="17">
        <v>3</v>
      </c>
      <c r="R15" s="14">
        <v>9</v>
      </c>
      <c r="S15" s="2">
        <v>0</v>
      </c>
      <c r="T15" s="2">
        <v>16</v>
      </c>
      <c r="U15" s="2"/>
      <c r="V15" s="2">
        <v>0</v>
      </c>
      <c r="W15" s="2">
        <v>0</v>
      </c>
      <c r="Y15" s="14">
        <v>9</v>
      </c>
      <c r="Z15" s="2">
        <v>55.707999999999998</v>
      </c>
      <c r="AA15" s="2">
        <v>58.375999999999998</v>
      </c>
      <c r="AB15" s="2">
        <v>42.576000000000001</v>
      </c>
      <c r="AC15" s="2">
        <v>21.916</v>
      </c>
      <c r="AE15" s="14">
        <v>9</v>
      </c>
      <c r="AF15" s="2">
        <v>0</v>
      </c>
      <c r="AG15" s="2">
        <v>0</v>
      </c>
      <c r="AH15" s="2">
        <v>0</v>
      </c>
      <c r="AI15" s="2">
        <v>12</v>
      </c>
      <c r="AK15" s="14">
        <v>9</v>
      </c>
      <c r="AL15" s="2">
        <v>0</v>
      </c>
      <c r="AM15" s="2">
        <v>2</v>
      </c>
      <c r="AN15" s="2">
        <v>2</v>
      </c>
      <c r="AO15" s="2">
        <v>0</v>
      </c>
      <c r="AQ15" s="1">
        <v>8</v>
      </c>
      <c r="AR15" s="2">
        <f t="shared" si="0"/>
        <v>12</v>
      </c>
      <c r="AS15" s="2">
        <v>3</v>
      </c>
      <c r="AT15" s="2">
        <v>2</v>
      </c>
      <c r="AU15" s="2">
        <v>0</v>
      </c>
      <c r="AV15" s="2">
        <v>7</v>
      </c>
      <c r="AW15" s="1">
        <v>8</v>
      </c>
      <c r="AX15" s="2">
        <f t="shared" si="1"/>
        <v>8</v>
      </c>
      <c r="AY15" s="2">
        <v>1</v>
      </c>
      <c r="AZ15" s="2">
        <v>0</v>
      </c>
      <c r="BA15" s="2">
        <v>4</v>
      </c>
      <c r="BB15" s="2">
        <v>3</v>
      </c>
    </row>
    <row r="16" spans="1:54" x14ac:dyDescent="0.2">
      <c r="A16">
        <v>3</v>
      </c>
      <c r="B16" s="2">
        <v>2E-3</v>
      </c>
      <c r="C16" s="2">
        <v>2.1999999999999999E-2</v>
      </c>
      <c r="D16" s="2">
        <v>0.255</v>
      </c>
      <c r="F16" s="40">
        <v>10</v>
      </c>
      <c r="G16" s="19">
        <v>0</v>
      </c>
      <c r="H16" s="19">
        <v>3</v>
      </c>
      <c r="I16" s="19">
        <v>0</v>
      </c>
      <c r="R16" s="15">
        <v>10</v>
      </c>
      <c r="S16" s="2">
        <v>0</v>
      </c>
      <c r="T16" s="2">
        <v>8</v>
      </c>
      <c r="U16" s="2"/>
      <c r="V16" s="2">
        <v>0</v>
      </c>
      <c r="W16" s="2">
        <v>0</v>
      </c>
      <c r="Y16" s="15">
        <v>10</v>
      </c>
      <c r="Z16" s="2">
        <v>51.453000000000003</v>
      </c>
      <c r="AA16" s="2">
        <v>44.125</v>
      </c>
      <c r="AB16" s="2">
        <v>50.151000000000003</v>
      </c>
      <c r="AC16" s="2">
        <v>38.109000000000002</v>
      </c>
      <c r="AE16" s="15">
        <v>10</v>
      </c>
      <c r="AF16" s="2">
        <v>0</v>
      </c>
      <c r="AG16" s="2">
        <v>0</v>
      </c>
      <c r="AH16" s="2">
        <v>0</v>
      </c>
      <c r="AI16" s="2">
        <v>8</v>
      </c>
      <c r="AK16" s="15">
        <v>10</v>
      </c>
      <c r="AL16" s="2">
        <v>0</v>
      </c>
      <c r="AM16" s="2">
        <v>0</v>
      </c>
      <c r="AN16" s="2">
        <v>2</v>
      </c>
      <c r="AO16" s="2">
        <v>0</v>
      </c>
      <c r="AQ16" s="1">
        <v>9</v>
      </c>
      <c r="AR16" s="2">
        <f t="shared" si="0"/>
        <v>11</v>
      </c>
      <c r="AS16" s="2">
        <v>2</v>
      </c>
      <c r="AT16" s="2">
        <v>1</v>
      </c>
      <c r="AU16" s="2">
        <v>0</v>
      </c>
      <c r="AV16" s="2">
        <v>8</v>
      </c>
      <c r="AW16" s="1">
        <v>9</v>
      </c>
      <c r="AX16" s="2">
        <f t="shared" si="1"/>
        <v>7</v>
      </c>
      <c r="AY16" s="2">
        <v>4</v>
      </c>
      <c r="AZ16" s="2">
        <v>0</v>
      </c>
      <c r="BA16" s="2">
        <v>1</v>
      </c>
      <c r="BB16" s="2">
        <v>2</v>
      </c>
    </row>
    <row r="17" spans="1:54" s="4" customFormat="1" x14ac:dyDescent="0.2">
      <c r="A17">
        <v>4</v>
      </c>
      <c r="B17" s="2"/>
      <c r="C17" s="2">
        <v>7.0000000000000001E-3</v>
      </c>
      <c r="D17" s="2">
        <v>0.50700000000000001</v>
      </c>
      <c r="F17" s="38">
        <v>11</v>
      </c>
      <c r="G17" s="17">
        <v>0</v>
      </c>
      <c r="H17" s="2">
        <v>3</v>
      </c>
      <c r="I17" s="17">
        <v>10</v>
      </c>
      <c r="J17"/>
      <c r="K17"/>
      <c r="L17"/>
      <c r="M17"/>
      <c r="N17"/>
      <c r="O17"/>
      <c r="P17"/>
      <c r="Q17"/>
      <c r="R17" s="13">
        <v>11</v>
      </c>
      <c r="S17" s="2">
        <v>4</v>
      </c>
      <c r="T17" s="2">
        <v>4</v>
      </c>
      <c r="U17" s="2"/>
      <c r="V17" s="2">
        <v>0</v>
      </c>
      <c r="W17" s="2">
        <v>0</v>
      </c>
      <c r="X17"/>
      <c r="Y17" s="13">
        <v>11</v>
      </c>
      <c r="Z17" s="2">
        <v>44.542000000000002</v>
      </c>
      <c r="AA17" s="2">
        <v>35.874000000000002</v>
      </c>
      <c r="AB17" s="2">
        <v>36.185000000000002</v>
      </c>
      <c r="AC17" s="2">
        <v>47.823</v>
      </c>
      <c r="AD17"/>
      <c r="AE17" s="13">
        <v>11</v>
      </c>
      <c r="AF17" s="2">
        <v>4</v>
      </c>
      <c r="AG17" s="2">
        <v>4</v>
      </c>
      <c r="AH17" s="2">
        <v>0</v>
      </c>
      <c r="AI17" s="2">
        <v>4</v>
      </c>
      <c r="AJ17"/>
      <c r="AK17" s="13">
        <v>11</v>
      </c>
      <c r="AL17" s="2">
        <v>0</v>
      </c>
      <c r="AM17" s="2">
        <v>0</v>
      </c>
      <c r="AN17" s="2">
        <v>1</v>
      </c>
      <c r="AO17" s="2">
        <v>0</v>
      </c>
      <c r="AP17"/>
      <c r="AQ17" s="25">
        <v>10</v>
      </c>
      <c r="AR17" s="2">
        <f t="shared" si="0"/>
        <v>8</v>
      </c>
      <c r="AS17" s="2">
        <v>3</v>
      </c>
      <c r="AT17" s="2">
        <v>0</v>
      </c>
      <c r="AU17" s="2">
        <v>0</v>
      </c>
      <c r="AV17" s="2">
        <v>5</v>
      </c>
      <c r="AW17" s="25">
        <v>10</v>
      </c>
      <c r="AX17" s="2">
        <f t="shared" si="1"/>
        <v>6</v>
      </c>
      <c r="AY17" s="2">
        <v>2</v>
      </c>
      <c r="AZ17" s="2">
        <v>0</v>
      </c>
      <c r="BA17" s="2">
        <v>3</v>
      </c>
      <c r="BB17" s="2">
        <v>1</v>
      </c>
    </row>
    <row r="18" spans="1:54" x14ac:dyDescent="0.2">
      <c r="F18" s="38">
        <v>12</v>
      </c>
      <c r="G18" s="17">
        <v>9</v>
      </c>
      <c r="H18" s="2">
        <v>11</v>
      </c>
      <c r="I18" s="17">
        <v>9</v>
      </c>
      <c r="R18" s="13">
        <v>12</v>
      </c>
      <c r="S18" s="2">
        <v>0</v>
      </c>
      <c r="T18" s="2">
        <v>9</v>
      </c>
      <c r="U18" s="2"/>
      <c r="V18" s="2">
        <v>0</v>
      </c>
      <c r="W18" s="2">
        <v>0</v>
      </c>
      <c r="Y18" s="13">
        <v>12</v>
      </c>
      <c r="Z18" s="2">
        <v>44.564999999999998</v>
      </c>
      <c r="AA18" s="2">
        <v>35.222999999999999</v>
      </c>
      <c r="AB18" s="2">
        <v>39.857999999999997</v>
      </c>
      <c r="AC18" s="2">
        <v>38.284999999999997</v>
      </c>
      <c r="AE18" s="13">
        <v>12</v>
      </c>
      <c r="AF18" s="2">
        <v>0</v>
      </c>
      <c r="AG18" s="2">
        <v>0</v>
      </c>
      <c r="AH18" s="2">
        <v>0</v>
      </c>
      <c r="AI18" s="2">
        <v>9</v>
      </c>
      <c r="AK18" s="13">
        <v>12</v>
      </c>
      <c r="AL18" s="2">
        <v>0</v>
      </c>
      <c r="AM18" s="2">
        <v>0</v>
      </c>
      <c r="AN18" s="2">
        <v>1</v>
      </c>
      <c r="AO18" s="2">
        <v>1</v>
      </c>
      <c r="AQ18" s="26">
        <v>11</v>
      </c>
      <c r="AR18" s="2">
        <f t="shared" si="0"/>
        <v>9</v>
      </c>
      <c r="AS18" s="2">
        <v>1</v>
      </c>
      <c r="AT18" s="2">
        <v>0</v>
      </c>
      <c r="AU18" s="2">
        <v>0</v>
      </c>
      <c r="AV18" s="2">
        <v>8</v>
      </c>
      <c r="AW18" s="26">
        <v>11</v>
      </c>
      <c r="AX18" s="2">
        <f t="shared" si="1"/>
        <v>9</v>
      </c>
      <c r="AY18" s="2">
        <v>1</v>
      </c>
      <c r="AZ18" s="2">
        <v>0</v>
      </c>
      <c r="BA18" s="2">
        <v>3</v>
      </c>
      <c r="BB18" s="2">
        <v>5</v>
      </c>
    </row>
    <row r="19" spans="1:54" x14ac:dyDescent="0.2">
      <c r="A19" s="5"/>
      <c r="B19" s="6" t="s">
        <v>7</v>
      </c>
      <c r="C19" s="6"/>
      <c r="D19" s="6"/>
      <c r="F19" s="38">
        <v>13</v>
      </c>
      <c r="G19" s="17">
        <v>4</v>
      </c>
      <c r="H19" s="2">
        <v>9</v>
      </c>
      <c r="I19" s="17">
        <v>10</v>
      </c>
      <c r="R19" s="13">
        <v>13</v>
      </c>
      <c r="S19" s="2">
        <v>0</v>
      </c>
      <c r="T19" s="2">
        <v>0</v>
      </c>
      <c r="U19" s="2"/>
      <c r="V19" s="2">
        <v>0</v>
      </c>
      <c r="W19" s="2">
        <v>0</v>
      </c>
      <c r="Y19" s="13">
        <v>13</v>
      </c>
      <c r="Z19" s="2">
        <v>41.494999999999997</v>
      </c>
      <c r="AA19" s="2">
        <v>63.448999999999998</v>
      </c>
      <c r="AB19" s="2">
        <v>31.265999999999998</v>
      </c>
      <c r="AC19" s="2">
        <v>38.795000000000002</v>
      </c>
      <c r="AE19" s="13">
        <v>13</v>
      </c>
      <c r="AF19" s="2">
        <v>0</v>
      </c>
      <c r="AG19" s="2">
        <v>0</v>
      </c>
      <c r="AH19" s="2">
        <v>0</v>
      </c>
      <c r="AI19" s="2">
        <v>2</v>
      </c>
      <c r="AK19" s="13">
        <v>13</v>
      </c>
      <c r="AL19" s="2">
        <v>0</v>
      </c>
      <c r="AM19" s="2">
        <v>0</v>
      </c>
      <c r="AN19" s="2">
        <v>2</v>
      </c>
      <c r="AO19" s="2">
        <v>0</v>
      </c>
      <c r="AQ19" s="26">
        <v>12</v>
      </c>
      <c r="AR19" s="2"/>
      <c r="AS19" s="2"/>
      <c r="AT19" s="2"/>
      <c r="AU19" s="2"/>
      <c r="AV19" s="2"/>
      <c r="AW19" s="27">
        <v>12</v>
      </c>
      <c r="AX19" s="17">
        <f t="shared" si="1"/>
        <v>9</v>
      </c>
      <c r="AY19" s="17">
        <v>1</v>
      </c>
      <c r="AZ19" s="17">
        <v>0</v>
      </c>
      <c r="BA19" s="17">
        <v>2</v>
      </c>
      <c r="BB19" s="17">
        <v>6</v>
      </c>
    </row>
    <row r="20" spans="1:54" x14ac:dyDescent="0.2">
      <c r="A20" s="5" t="s">
        <v>1</v>
      </c>
      <c r="B20" s="6" t="s">
        <v>0</v>
      </c>
      <c r="C20" s="6" t="s">
        <v>2</v>
      </c>
      <c r="D20" s="6" t="s">
        <v>3</v>
      </c>
      <c r="F20" s="39">
        <v>14</v>
      </c>
      <c r="G20" s="17">
        <v>2</v>
      </c>
      <c r="H20" s="17">
        <v>15</v>
      </c>
      <c r="I20" s="17">
        <v>3</v>
      </c>
      <c r="R20" s="14">
        <v>14</v>
      </c>
      <c r="S20" s="2">
        <v>0</v>
      </c>
      <c r="T20" s="2">
        <v>1</v>
      </c>
      <c r="U20" s="2"/>
      <c r="V20" s="2">
        <v>0</v>
      </c>
      <c r="W20" s="2">
        <v>0</v>
      </c>
      <c r="Y20" s="14">
        <v>14</v>
      </c>
      <c r="Z20" s="2">
        <v>40.438000000000002</v>
      </c>
      <c r="AA20" s="2">
        <v>52.415999999999997</v>
      </c>
      <c r="AB20" s="2">
        <v>47.512</v>
      </c>
      <c r="AC20" s="2">
        <v>45.005000000000003</v>
      </c>
      <c r="AE20" s="14">
        <v>14</v>
      </c>
      <c r="AF20" s="2">
        <v>0</v>
      </c>
      <c r="AG20" s="2">
        <v>0</v>
      </c>
      <c r="AH20" s="2">
        <v>0</v>
      </c>
      <c r="AI20" s="2">
        <v>1</v>
      </c>
      <c r="AK20" s="14">
        <v>14</v>
      </c>
      <c r="AL20" s="2">
        <v>2</v>
      </c>
      <c r="AM20" s="2">
        <v>1</v>
      </c>
      <c r="AN20" s="2">
        <v>0</v>
      </c>
      <c r="AO20" s="2">
        <v>0</v>
      </c>
      <c r="AQ20" s="28">
        <v>13</v>
      </c>
      <c r="AR20" s="19"/>
      <c r="AS20" s="19"/>
      <c r="AT20" s="19"/>
      <c r="AU20" s="19"/>
      <c r="AV20" s="19"/>
      <c r="AW20" s="28">
        <v>13</v>
      </c>
      <c r="AX20" s="19">
        <f t="shared" si="1"/>
        <v>10</v>
      </c>
      <c r="AY20" s="19">
        <v>2</v>
      </c>
      <c r="AZ20" s="19">
        <v>0</v>
      </c>
      <c r="BA20" s="19">
        <v>1</v>
      </c>
      <c r="BB20" s="19">
        <v>7</v>
      </c>
    </row>
    <row r="21" spans="1:54" x14ac:dyDescent="0.2">
      <c r="A21">
        <v>1</v>
      </c>
      <c r="B21" s="2">
        <v>1E-3</v>
      </c>
      <c r="C21" s="2">
        <v>1.7999999999999999E-2</v>
      </c>
      <c r="D21" s="2">
        <v>0.20300000000000001</v>
      </c>
      <c r="F21" s="40">
        <v>15</v>
      </c>
      <c r="G21" s="19">
        <v>0</v>
      </c>
      <c r="H21" s="19">
        <v>12</v>
      </c>
      <c r="I21" s="19">
        <v>7</v>
      </c>
      <c r="R21" s="15">
        <v>15</v>
      </c>
      <c r="S21" s="2">
        <v>2</v>
      </c>
      <c r="T21" s="2">
        <v>0</v>
      </c>
      <c r="U21" s="2"/>
      <c r="V21" s="2">
        <v>0</v>
      </c>
      <c r="W21" s="2">
        <v>0</v>
      </c>
      <c r="Y21" s="15">
        <v>15</v>
      </c>
      <c r="Z21" s="2">
        <v>54.552999999999997</v>
      </c>
      <c r="AA21" s="2">
        <v>52.514000000000003</v>
      </c>
      <c r="AB21" s="2">
        <v>40.238999999999997</v>
      </c>
      <c r="AC21" s="2">
        <v>43.893000000000001</v>
      </c>
      <c r="AE21" s="15">
        <v>15</v>
      </c>
      <c r="AF21" s="2">
        <v>4</v>
      </c>
      <c r="AG21" s="2">
        <v>2</v>
      </c>
      <c r="AH21" s="2">
        <v>0</v>
      </c>
      <c r="AI21" s="2">
        <v>7</v>
      </c>
      <c r="AK21" s="15">
        <v>15</v>
      </c>
      <c r="AL21" s="2">
        <v>0</v>
      </c>
      <c r="AM21" s="2">
        <v>0</v>
      </c>
      <c r="AN21" s="2">
        <v>2</v>
      </c>
      <c r="AO21" s="2">
        <v>0</v>
      </c>
      <c r="AQ21" s="20" t="s">
        <v>29</v>
      </c>
      <c r="AR21" s="20">
        <f>SUM(AR8:AR18)</f>
        <v>101</v>
      </c>
      <c r="AS21" s="20">
        <f t="shared" ref="AS21:AV21" si="2">SUM(AS8:AS18)</f>
        <v>26</v>
      </c>
      <c r="AT21" s="20">
        <f t="shared" si="2"/>
        <v>6</v>
      </c>
      <c r="AU21" s="20">
        <f t="shared" si="2"/>
        <v>0</v>
      </c>
      <c r="AV21" s="20">
        <f t="shared" si="2"/>
        <v>69</v>
      </c>
      <c r="AW21" s="20" t="s">
        <v>29</v>
      </c>
      <c r="AX21" s="20">
        <f>SUM(AX8:AX20)</f>
        <v>103</v>
      </c>
      <c r="AY21" s="20">
        <f t="shared" ref="AY21:BB21" si="3">SUM(AY8:AY20)</f>
        <v>24</v>
      </c>
      <c r="AZ21" s="20">
        <f t="shared" si="3"/>
        <v>0</v>
      </c>
      <c r="BA21" s="20">
        <f t="shared" si="3"/>
        <v>36</v>
      </c>
      <c r="BB21" s="20">
        <f t="shared" si="3"/>
        <v>43</v>
      </c>
    </row>
    <row r="22" spans="1:54" x14ac:dyDescent="0.2">
      <c r="A22">
        <v>2</v>
      </c>
      <c r="B22" s="2">
        <v>2E-3</v>
      </c>
      <c r="C22" s="2">
        <v>8.0000000000000002E-3</v>
      </c>
      <c r="D22" s="2">
        <v>0.40200000000000002</v>
      </c>
      <c r="F22" s="38">
        <v>16</v>
      </c>
      <c r="G22" s="17">
        <v>0</v>
      </c>
      <c r="H22" s="17">
        <v>15</v>
      </c>
      <c r="I22" s="17">
        <v>9</v>
      </c>
      <c r="R22" s="13">
        <v>16</v>
      </c>
      <c r="S22" s="2">
        <v>0</v>
      </c>
      <c r="T22" s="2">
        <v>3</v>
      </c>
      <c r="U22" s="2"/>
      <c r="V22" s="2">
        <v>0</v>
      </c>
      <c r="W22" s="2">
        <v>0</v>
      </c>
      <c r="Y22" s="13">
        <v>16</v>
      </c>
      <c r="Z22" s="2">
        <v>63.186999999999998</v>
      </c>
      <c r="AA22" s="2">
        <v>44.63</v>
      </c>
      <c r="AB22" s="2">
        <v>31.613</v>
      </c>
      <c r="AC22" s="2">
        <v>47.890999999999998</v>
      </c>
      <c r="AE22" s="13">
        <v>16</v>
      </c>
      <c r="AF22" s="2">
        <v>0</v>
      </c>
      <c r="AG22" s="2">
        <v>0</v>
      </c>
      <c r="AH22" s="2">
        <v>0</v>
      </c>
      <c r="AI22" s="2">
        <v>5</v>
      </c>
      <c r="AK22" s="13">
        <v>16</v>
      </c>
      <c r="AL22" s="2">
        <v>0</v>
      </c>
      <c r="AM22" s="2">
        <v>0</v>
      </c>
      <c r="AN22" s="2">
        <v>0</v>
      </c>
      <c r="AO22" s="2">
        <v>0</v>
      </c>
    </row>
    <row r="23" spans="1:54" x14ac:dyDescent="0.2">
      <c r="A23">
        <v>3</v>
      </c>
      <c r="B23" s="2">
        <v>1E-3</v>
      </c>
      <c r="C23" s="2">
        <v>3.5000000000000003E-2</v>
      </c>
      <c r="D23" s="2"/>
      <c r="F23" s="38">
        <v>17</v>
      </c>
      <c r="G23" s="17">
        <v>1</v>
      </c>
      <c r="H23" s="17">
        <v>9</v>
      </c>
      <c r="I23" s="17">
        <v>12</v>
      </c>
      <c r="R23" s="13">
        <v>17</v>
      </c>
      <c r="S23" s="2">
        <v>1</v>
      </c>
      <c r="T23" s="2">
        <v>12</v>
      </c>
      <c r="U23" s="2"/>
      <c r="V23" s="2">
        <v>0</v>
      </c>
      <c r="W23" s="2">
        <v>0</v>
      </c>
      <c r="Y23" s="13">
        <v>17</v>
      </c>
      <c r="Z23" s="2">
        <v>58.851999999999997</v>
      </c>
      <c r="AA23" s="2">
        <v>58.423000000000002</v>
      </c>
      <c r="AB23" s="2">
        <v>33.216000000000001</v>
      </c>
      <c r="AC23" s="2">
        <v>29.613</v>
      </c>
      <c r="AE23" s="13">
        <v>17</v>
      </c>
      <c r="AF23" s="2">
        <v>1</v>
      </c>
      <c r="AG23" s="2">
        <v>1</v>
      </c>
      <c r="AH23" s="2">
        <v>0</v>
      </c>
      <c r="AI23" s="2">
        <v>12</v>
      </c>
      <c r="AK23" s="13">
        <v>17</v>
      </c>
      <c r="AL23" s="2">
        <v>1</v>
      </c>
      <c r="AM23" s="2">
        <v>0</v>
      </c>
      <c r="AN23" s="2">
        <v>0</v>
      </c>
      <c r="AO23" s="2">
        <v>0</v>
      </c>
    </row>
    <row r="24" spans="1:54" x14ac:dyDescent="0.2">
      <c r="A24">
        <v>4</v>
      </c>
      <c r="B24" s="2"/>
      <c r="C24" s="2">
        <v>0.10100000000000001</v>
      </c>
      <c r="D24" s="2"/>
      <c r="F24" s="38">
        <v>18</v>
      </c>
      <c r="G24" s="17">
        <v>8</v>
      </c>
      <c r="H24" s="17">
        <v>13</v>
      </c>
      <c r="I24" s="17">
        <v>10</v>
      </c>
      <c r="R24" s="13">
        <v>18</v>
      </c>
      <c r="S24" s="2">
        <v>0</v>
      </c>
      <c r="T24" s="2">
        <v>11</v>
      </c>
      <c r="U24" s="2"/>
      <c r="V24" s="2">
        <v>0</v>
      </c>
      <c r="W24" s="2">
        <v>0</v>
      </c>
      <c r="Y24" s="13">
        <v>18</v>
      </c>
      <c r="Z24" s="2">
        <v>44.853000000000002</v>
      </c>
      <c r="AA24" s="2">
        <v>54.811</v>
      </c>
      <c r="AB24" s="2">
        <v>40.292999999999999</v>
      </c>
      <c r="AC24" s="2">
        <v>35.948</v>
      </c>
      <c r="AE24" s="13">
        <v>18</v>
      </c>
      <c r="AF24" s="2">
        <v>0</v>
      </c>
      <c r="AG24" s="2">
        <v>0</v>
      </c>
      <c r="AH24" s="2">
        <v>0</v>
      </c>
      <c r="AI24" s="2">
        <v>11</v>
      </c>
      <c r="AK24" s="13">
        <v>18</v>
      </c>
      <c r="AL24" s="2">
        <v>1</v>
      </c>
      <c r="AM24" s="2">
        <v>0</v>
      </c>
      <c r="AN24" s="2">
        <v>0</v>
      </c>
      <c r="AO24" s="2">
        <v>0</v>
      </c>
    </row>
    <row r="25" spans="1:54" x14ac:dyDescent="0.2">
      <c r="F25" s="39">
        <v>19</v>
      </c>
      <c r="G25" s="17">
        <v>0</v>
      </c>
      <c r="H25" s="17">
        <v>10</v>
      </c>
      <c r="I25" s="17">
        <v>16</v>
      </c>
      <c r="R25" s="14">
        <v>19</v>
      </c>
      <c r="S25" s="2">
        <v>0</v>
      </c>
      <c r="T25" s="2">
        <v>0</v>
      </c>
      <c r="U25" s="2"/>
      <c r="V25" s="2">
        <v>0</v>
      </c>
      <c r="W25" s="2">
        <v>0</v>
      </c>
      <c r="Y25" s="14">
        <v>19</v>
      </c>
      <c r="Z25" s="2">
        <v>48.658000000000001</v>
      </c>
      <c r="AA25" s="2">
        <v>45.256</v>
      </c>
      <c r="AB25" s="2">
        <v>45.79</v>
      </c>
      <c r="AC25" s="2">
        <v>29.244</v>
      </c>
      <c r="AE25" s="14">
        <v>19</v>
      </c>
      <c r="AF25" s="2">
        <v>1</v>
      </c>
      <c r="AG25" s="2">
        <v>1</v>
      </c>
      <c r="AH25" s="2">
        <v>0</v>
      </c>
      <c r="AI25" s="2">
        <v>8</v>
      </c>
      <c r="AK25" s="14">
        <v>19</v>
      </c>
      <c r="AL25" s="2">
        <v>0</v>
      </c>
      <c r="AM25" s="2">
        <v>0</v>
      </c>
      <c r="AN25" s="2">
        <v>1</v>
      </c>
      <c r="AO25" s="2">
        <v>1</v>
      </c>
    </row>
    <row r="26" spans="1:54" x14ac:dyDescent="0.2">
      <c r="F26" s="40">
        <v>20</v>
      </c>
      <c r="G26" s="19">
        <v>2</v>
      </c>
      <c r="H26" s="19">
        <v>8</v>
      </c>
      <c r="I26" s="19">
        <v>3</v>
      </c>
      <c r="R26" s="15">
        <v>20</v>
      </c>
      <c r="S26" s="2">
        <v>0</v>
      </c>
      <c r="T26" s="2">
        <v>3</v>
      </c>
      <c r="U26" s="2"/>
      <c r="V26" s="2">
        <v>0</v>
      </c>
      <c r="W26" s="2">
        <v>0</v>
      </c>
      <c r="Y26" s="15">
        <v>20</v>
      </c>
      <c r="Z26" s="2">
        <v>29.532</v>
      </c>
      <c r="AA26" s="2">
        <v>66.266000000000005</v>
      </c>
      <c r="AB26" s="2">
        <v>42.610999999999997</v>
      </c>
      <c r="AC26" s="2">
        <v>24.878</v>
      </c>
      <c r="AE26" s="15">
        <v>20</v>
      </c>
      <c r="AF26" s="2">
        <v>0</v>
      </c>
      <c r="AG26" s="2">
        <v>0</v>
      </c>
      <c r="AH26" s="2">
        <v>0</v>
      </c>
      <c r="AI26" s="2">
        <v>3</v>
      </c>
      <c r="AK26" s="15">
        <v>20</v>
      </c>
      <c r="AL26" s="2">
        <v>2</v>
      </c>
      <c r="AM26" s="2">
        <v>0</v>
      </c>
      <c r="AN26" s="2">
        <v>1</v>
      </c>
      <c r="AO26" s="2">
        <v>0</v>
      </c>
    </row>
    <row r="27" spans="1:54" ht="48" customHeight="1" x14ac:dyDescent="0.2">
      <c r="F27" s="38">
        <v>21</v>
      </c>
      <c r="G27" s="17">
        <v>6</v>
      </c>
      <c r="H27" s="17">
        <v>15</v>
      </c>
      <c r="I27" s="17">
        <v>9</v>
      </c>
      <c r="R27" s="13">
        <v>21</v>
      </c>
      <c r="S27" s="2">
        <v>0</v>
      </c>
      <c r="T27" s="2">
        <v>5</v>
      </c>
      <c r="U27" s="2"/>
      <c r="V27" s="2">
        <v>0</v>
      </c>
      <c r="W27" s="2">
        <v>0</v>
      </c>
      <c r="Y27" s="13">
        <v>21</v>
      </c>
      <c r="Z27" s="2">
        <v>40.68</v>
      </c>
      <c r="AA27" s="2">
        <v>62.573999999999998</v>
      </c>
      <c r="AB27" s="2">
        <v>49.645000000000003</v>
      </c>
      <c r="AC27" s="2">
        <v>29.018000000000001</v>
      </c>
      <c r="AE27" s="13">
        <v>21</v>
      </c>
      <c r="AF27" s="2">
        <v>0</v>
      </c>
      <c r="AG27" s="2">
        <v>0</v>
      </c>
      <c r="AH27" s="2">
        <v>0</v>
      </c>
      <c r="AI27" s="2">
        <v>5</v>
      </c>
      <c r="AK27" s="13">
        <v>21</v>
      </c>
      <c r="AL27" s="2">
        <v>0</v>
      </c>
      <c r="AM27" s="2">
        <v>0</v>
      </c>
      <c r="AN27" s="2">
        <v>1</v>
      </c>
      <c r="AO27" s="2">
        <v>0</v>
      </c>
    </row>
    <row r="28" spans="1:54" x14ac:dyDescent="0.2">
      <c r="F28" s="38">
        <v>22</v>
      </c>
      <c r="G28" s="17">
        <v>5</v>
      </c>
      <c r="H28" s="17">
        <v>16</v>
      </c>
      <c r="I28" s="17">
        <v>15</v>
      </c>
      <c r="R28" s="13">
        <v>22</v>
      </c>
      <c r="S28" s="2">
        <v>0</v>
      </c>
      <c r="T28" s="2">
        <v>10</v>
      </c>
      <c r="U28" s="2"/>
      <c r="V28" s="2">
        <v>0</v>
      </c>
      <c r="W28" s="2">
        <v>0</v>
      </c>
      <c r="Y28" s="13">
        <v>22</v>
      </c>
      <c r="Z28" s="2">
        <v>47.484999999999999</v>
      </c>
      <c r="AA28" s="2">
        <v>56.231000000000002</v>
      </c>
      <c r="AB28" s="2">
        <v>47.247999999999998</v>
      </c>
      <c r="AC28" s="2">
        <v>29.861000000000001</v>
      </c>
      <c r="AE28" s="13">
        <v>22</v>
      </c>
      <c r="AF28" s="2">
        <v>0</v>
      </c>
      <c r="AG28" s="2">
        <v>0</v>
      </c>
      <c r="AH28" s="2">
        <v>0</v>
      </c>
      <c r="AI28" s="2">
        <v>10</v>
      </c>
      <c r="AK28" s="13">
        <v>22</v>
      </c>
      <c r="AL28" s="2">
        <v>0</v>
      </c>
      <c r="AM28" s="2">
        <v>0</v>
      </c>
      <c r="AN28" s="2">
        <v>0</v>
      </c>
      <c r="AO28" s="2">
        <v>0</v>
      </c>
    </row>
    <row r="29" spans="1:54" x14ac:dyDescent="0.2">
      <c r="F29" s="38">
        <v>23</v>
      </c>
      <c r="G29" s="17">
        <v>3</v>
      </c>
      <c r="H29" s="17">
        <v>11</v>
      </c>
      <c r="I29" s="17">
        <v>9</v>
      </c>
      <c r="R29" s="13">
        <v>23</v>
      </c>
      <c r="S29" s="2">
        <v>0</v>
      </c>
      <c r="T29" s="2">
        <v>7</v>
      </c>
      <c r="U29" s="2"/>
      <c r="V29" s="2">
        <v>0</v>
      </c>
      <c r="W29" s="2">
        <v>0</v>
      </c>
      <c r="Y29" s="13">
        <v>23</v>
      </c>
      <c r="Z29" s="2">
        <v>46.462000000000003</v>
      </c>
      <c r="AA29" s="2">
        <v>41.484999999999999</v>
      </c>
      <c r="AB29" s="2">
        <v>43.307000000000002</v>
      </c>
      <c r="AC29" s="2">
        <v>33.719000000000001</v>
      </c>
      <c r="AE29" s="13">
        <v>23</v>
      </c>
      <c r="AF29" s="2">
        <v>0</v>
      </c>
      <c r="AG29" s="2">
        <v>4</v>
      </c>
      <c r="AH29" s="2">
        <v>0</v>
      </c>
      <c r="AI29" s="2">
        <v>7</v>
      </c>
      <c r="AK29" s="13">
        <v>23</v>
      </c>
      <c r="AL29" s="2">
        <v>0</v>
      </c>
      <c r="AM29" s="2">
        <v>0</v>
      </c>
      <c r="AN29" s="2">
        <v>1</v>
      </c>
      <c r="AO29" s="2">
        <v>1</v>
      </c>
    </row>
    <row r="30" spans="1:54" x14ac:dyDescent="0.2">
      <c r="F30" s="38">
        <v>24</v>
      </c>
      <c r="G30" s="17">
        <v>7</v>
      </c>
      <c r="H30" s="17">
        <v>12</v>
      </c>
      <c r="I30" s="17">
        <v>9</v>
      </c>
      <c r="R30" s="13">
        <v>24</v>
      </c>
      <c r="S30" s="2">
        <v>0</v>
      </c>
      <c r="T30" s="2">
        <v>0</v>
      </c>
      <c r="U30" s="2"/>
      <c r="V30" s="2">
        <v>0</v>
      </c>
      <c r="W30" s="2">
        <v>0</v>
      </c>
      <c r="Y30" s="13">
        <v>24</v>
      </c>
      <c r="Z30" s="2">
        <v>45.734000000000002</v>
      </c>
      <c r="AA30" s="2">
        <v>52.911000000000001</v>
      </c>
      <c r="AB30" s="2">
        <v>39.518000000000001</v>
      </c>
      <c r="AC30" s="2">
        <v>29.672000000000001</v>
      </c>
      <c r="AE30" s="13">
        <v>24</v>
      </c>
      <c r="AF30" s="2">
        <v>4</v>
      </c>
      <c r="AG30" s="2">
        <v>0</v>
      </c>
      <c r="AH30" s="2">
        <v>0</v>
      </c>
      <c r="AI30" s="2">
        <v>15</v>
      </c>
      <c r="AK30" s="13">
        <v>24</v>
      </c>
      <c r="AL30" s="2">
        <v>0</v>
      </c>
      <c r="AM30" s="2">
        <v>0</v>
      </c>
      <c r="AN30" s="2">
        <v>0</v>
      </c>
      <c r="AO30" s="2">
        <v>0</v>
      </c>
    </row>
    <row r="31" spans="1:54" x14ac:dyDescent="0.2">
      <c r="F31" s="40">
        <v>25</v>
      </c>
      <c r="G31" s="19">
        <v>6</v>
      </c>
      <c r="H31" s="19">
        <v>12</v>
      </c>
      <c r="I31" s="19">
        <v>3</v>
      </c>
      <c r="R31" s="15">
        <v>25</v>
      </c>
      <c r="S31" s="2">
        <v>0</v>
      </c>
      <c r="T31" s="2">
        <v>3</v>
      </c>
      <c r="U31" s="2"/>
      <c r="V31" s="2">
        <v>0</v>
      </c>
      <c r="W31" s="2">
        <v>0</v>
      </c>
      <c r="Y31" s="15">
        <v>25</v>
      </c>
      <c r="Z31" s="2">
        <v>44.689</v>
      </c>
      <c r="AA31" s="2">
        <v>54.521000000000001</v>
      </c>
      <c r="AB31" s="2">
        <v>39.704000000000001</v>
      </c>
      <c r="AC31" s="2">
        <v>30.565999999999999</v>
      </c>
      <c r="AE31" s="15">
        <v>25</v>
      </c>
      <c r="AF31" s="2">
        <v>0</v>
      </c>
      <c r="AG31" s="2">
        <v>0</v>
      </c>
      <c r="AH31" s="2">
        <v>0</v>
      </c>
      <c r="AI31" s="2">
        <v>3</v>
      </c>
      <c r="AK31" s="15">
        <v>25</v>
      </c>
      <c r="AL31" s="2">
        <v>0</v>
      </c>
      <c r="AM31" s="2">
        <v>0</v>
      </c>
      <c r="AN31" s="2">
        <v>1</v>
      </c>
      <c r="AO31" s="2">
        <v>0</v>
      </c>
    </row>
    <row r="32" spans="1:54" x14ac:dyDescent="0.2">
      <c r="F32" s="38">
        <v>26</v>
      </c>
      <c r="G32" s="17">
        <v>2</v>
      </c>
      <c r="H32" s="17">
        <v>13</v>
      </c>
      <c r="I32" s="17">
        <v>0</v>
      </c>
      <c r="R32" s="13">
        <v>26</v>
      </c>
      <c r="S32" s="2">
        <v>0</v>
      </c>
      <c r="T32" s="2">
        <v>5</v>
      </c>
      <c r="U32" s="2"/>
      <c r="V32" s="2">
        <v>0</v>
      </c>
      <c r="W32" s="2">
        <v>0</v>
      </c>
      <c r="Y32" s="13">
        <v>26</v>
      </c>
      <c r="Z32" s="2">
        <v>47.95</v>
      </c>
      <c r="AA32" s="2">
        <v>59.383000000000003</v>
      </c>
      <c r="AB32" s="2">
        <v>34.512</v>
      </c>
      <c r="AC32" s="2">
        <v>22.68</v>
      </c>
      <c r="AE32" s="13">
        <v>26</v>
      </c>
      <c r="AF32" s="2">
        <v>3</v>
      </c>
      <c r="AG32" s="2">
        <v>3</v>
      </c>
      <c r="AH32" s="2">
        <v>0</v>
      </c>
      <c r="AI32" s="2">
        <v>5</v>
      </c>
      <c r="AK32" s="13">
        <v>26</v>
      </c>
      <c r="AL32" s="2">
        <v>0</v>
      </c>
      <c r="AM32" s="2">
        <v>0</v>
      </c>
      <c r="AN32" s="2">
        <v>1</v>
      </c>
      <c r="AO32" s="2">
        <v>0</v>
      </c>
    </row>
    <row r="33" spans="6:41" x14ac:dyDescent="0.2">
      <c r="F33" s="38">
        <v>27</v>
      </c>
      <c r="G33" s="17">
        <v>3</v>
      </c>
      <c r="H33" s="17">
        <v>15</v>
      </c>
      <c r="I33" s="17">
        <v>4</v>
      </c>
      <c r="R33" s="13">
        <v>27</v>
      </c>
      <c r="S33" s="2">
        <v>0</v>
      </c>
      <c r="T33" s="2">
        <v>7</v>
      </c>
      <c r="U33" s="2"/>
      <c r="V33" s="2">
        <v>0</v>
      </c>
      <c r="W33" s="2">
        <v>0</v>
      </c>
      <c r="Y33" s="13">
        <v>27</v>
      </c>
      <c r="Z33" s="2">
        <v>70.13</v>
      </c>
      <c r="AA33" s="2">
        <v>62.256</v>
      </c>
      <c r="AB33" s="2">
        <v>38.579000000000001</v>
      </c>
      <c r="AC33" s="2">
        <v>32.996000000000002</v>
      </c>
      <c r="AE33" s="13">
        <v>27</v>
      </c>
      <c r="AF33" s="2">
        <v>0</v>
      </c>
      <c r="AG33" s="2">
        <v>0</v>
      </c>
      <c r="AH33" s="2"/>
      <c r="AI33" s="2">
        <v>7</v>
      </c>
      <c r="AK33" s="13">
        <v>27</v>
      </c>
      <c r="AL33" s="2">
        <v>0</v>
      </c>
      <c r="AM33" s="2">
        <v>0</v>
      </c>
      <c r="AN33" s="2">
        <v>0</v>
      </c>
      <c r="AO33" s="2">
        <v>0</v>
      </c>
    </row>
    <row r="34" spans="6:41" x14ac:dyDescent="0.2">
      <c r="F34" s="38">
        <v>28</v>
      </c>
      <c r="G34" s="17">
        <v>1</v>
      </c>
      <c r="H34" s="17">
        <v>12</v>
      </c>
      <c r="I34" s="17">
        <v>11</v>
      </c>
      <c r="R34" s="13">
        <v>28</v>
      </c>
      <c r="S34" s="2">
        <v>1</v>
      </c>
      <c r="T34" s="2">
        <v>0</v>
      </c>
      <c r="U34" s="2"/>
      <c r="V34" s="2">
        <v>0</v>
      </c>
      <c r="W34" s="2">
        <v>0</v>
      </c>
      <c r="Y34" s="13">
        <v>28</v>
      </c>
      <c r="Z34" s="2">
        <v>49.209000000000003</v>
      </c>
      <c r="AA34" s="2">
        <v>49.664000000000001</v>
      </c>
      <c r="AB34" s="2"/>
      <c r="AC34" s="2">
        <v>22.954000000000001</v>
      </c>
      <c r="AE34" s="13">
        <v>28</v>
      </c>
      <c r="AF34" s="2">
        <v>1</v>
      </c>
      <c r="AG34" s="2">
        <v>1</v>
      </c>
      <c r="AH34" s="2"/>
      <c r="AI34" s="2">
        <v>17</v>
      </c>
      <c r="AK34" s="13">
        <v>28</v>
      </c>
      <c r="AL34" s="2">
        <v>0</v>
      </c>
      <c r="AM34" s="2">
        <v>1</v>
      </c>
      <c r="AN34" s="2">
        <v>2</v>
      </c>
      <c r="AO34" s="2">
        <v>1</v>
      </c>
    </row>
    <row r="35" spans="6:41" x14ac:dyDescent="0.2">
      <c r="F35" s="39">
        <v>29</v>
      </c>
      <c r="G35" s="17"/>
      <c r="H35" s="17">
        <v>15</v>
      </c>
      <c r="I35" s="17">
        <v>15</v>
      </c>
      <c r="R35" s="14">
        <v>29</v>
      </c>
      <c r="S35" s="2">
        <v>0</v>
      </c>
      <c r="T35" s="2">
        <v>0</v>
      </c>
      <c r="U35" s="2"/>
      <c r="V35" s="2">
        <v>0</v>
      </c>
      <c r="W35" s="2">
        <v>0</v>
      </c>
      <c r="Y35" s="14">
        <v>29</v>
      </c>
      <c r="Z35" s="2">
        <v>52.884999999999998</v>
      </c>
      <c r="AA35" s="2">
        <v>49.433999999999997</v>
      </c>
      <c r="AB35" s="2"/>
      <c r="AC35" s="2">
        <v>34.222000000000001</v>
      </c>
      <c r="AE35" s="14">
        <v>29</v>
      </c>
      <c r="AF35" s="2">
        <v>0</v>
      </c>
      <c r="AG35" s="2">
        <v>0</v>
      </c>
      <c r="AH35" s="2"/>
      <c r="AI35" s="2">
        <v>3</v>
      </c>
      <c r="AK35" s="14">
        <v>29</v>
      </c>
      <c r="AL35" s="17">
        <v>0</v>
      </c>
      <c r="AM35" s="17">
        <v>0</v>
      </c>
      <c r="AN35" s="17">
        <v>2</v>
      </c>
      <c r="AO35" s="17">
        <v>0</v>
      </c>
    </row>
    <row r="36" spans="6:41" x14ac:dyDescent="0.2">
      <c r="F36" s="40">
        <v>30</v>
      </c>
      <c r="G36" s="19"/>
      <c r="H36" s="19"/>
      <c r="I36" s="19">
        <v>9</v>
      </c>
      <c r="R36" s="15">
        <v>30</v>
      </c>
      <c r="S36" s="17">
        <v>0</v>
      </c>
      <c r="T36" s="17">
        <v>2</v>
      </c>
      <c r="U36" s="2"/>
      <c r="V36" s="2">
        <v>0</v>
      </c>
      <c r="W36" s="2">
        <v>0</v>
      </c>
      <c r="Y36" s="15">
        <v>30</v>
      </c>
      <c r="Z36" s="2">
        <v>61.057000000000002</v>
      </c>
      <c r="AA36" s="2">
        <v>46.734000000000002</v>
      </c>
      <c r="AB36" s="2"/>
      <c r="AC36" s="2">
        <v>39.100999999999999</v>
      </c>
      <c r="AE36" s="15">
        <v>30</v>
      </c>
      <c r="AF36" s="17">
        <v>0</v>
      </c>
      <c r="AG36" s="17">
        <v>0</v>
      </c>
      <c r="AH36" s="2"/>
      <c r="AI36" s="2">
        <v>5</v>
      </c>
      <c r="AK36" s="15">
        <v>30</v>
      </c>
      <c r="AL36" s="17">
        <v>0</v>
      </c>
      <c r="AM36" s="17">
        <v>0</v>
      </c>
      <c r="AN36" s="17">
        <v>3</v>
      </c>
      <c r="AO36" s="17">
        <v>0</v>
      </c>
    </row>
    <row r="37" spans="6:41" x14ac:dyDescent="0.2">
      <c r="F37" s="42">
        <v>31</v>
      </c>
      <c r="G37" s="43"/>
      <c r="H37" s="43"/>
      <c r="I37" s="43">
        <v>12</v>
      </c>
      <c r="R37" s="18">
        <v>31</v>
      </c>
      <c r="S37" s="19"/>
      <c r="T37" s="19">
        <v>8</v>
      </c>
      <c r="U37" s="19"/>
      <c r="V37" s="19"/>
      <c r="W37" s="19">
        <v>0</v>
      </c>
      <c r="Y37" s="13">
        <v>31</v>
      </c>
      <c r="Z37" s="2">
        <v>51.841000000000001</v>
      </c>
      <c r="AA37" s="2">
        <v>55.072000000000003</v>
      </c>
      <c r="AB37" s="2"/>
      <c r="AC37" s="2">
        <v>36.311</v>
      </c>
      <c r="AE37" s="18">
        <v>31</v>
      </c>
      <c r="AF37" s="19"/>
      <c r="AG37" s="19">
        <v>0</v>
      </c>
      <c r="AH37" s="19"/>
      <c r="AI37" s="19">
        <v>8</v>
      </c>
      <c r="AK37" s="14">
        <v>31</v>
      </c>
      <c r="AL37" s="17">
        <v>0</v>
      </c>
      <c r="AM37" s="17">
        <v>1</v>
      </c>
      <c r="AN37" s="17">
        <v>0</v>
      </c>
      <c r="AO37" s="17">
        <v>0</v>
      </c>
    </row>
    <row r="38" spans="6:41" x14ac:dyDescent="0.2">
      <c r="F38" s="20" t="s">
        <v>13</v>
      </c>
      <c r="G38" s="20">
        <f>AVERAGE(G7:G37)</f>
        <v>2.8214285714285716</v>
      </c>
      <c r="H38" s="20">
        <f>AVERAGE(H7:H37)</f>
        <v>10.96551724137931</v>
      </c>
      <c r="I38" s="20">
        <f>AVERAGE(I7:I37)</f>
        <v>8.387096774193548</v>
      </c>
      <c r="R38" s="20" t="s">
        <v>13</v>
      </c>
      <c r="S38" s="20">
        <f t="shared" ref="S38:T38" si="4">AVERAGE(S7:S37)</f>
        <v>0.36666666666666664</v>
      </c>
      <c r="T38" s="20">
        <f t="shared" si="4"/>
        <v>4.354838709677419</v>
      </c>
      <c r="U38" s="20"/>
      <c r="V38" s="20">
        <f t="shared" ref="V38:W38" si="5">AVERAGE(V7:V37)</f>
        <v>0</v>
      </c>
      <c r="W38" s="20">
        <f t="shared" si="5"/>
        <v>0</v>
      </c>
      <c r="Y38" s="13">
        <v>32</v>
      </c>
      <c r="Z38" s="2">
        <v>55.079000000000001</v>
      </c>
      <c r="AA38" s="2">
        <v>53.453000000000003</v>
      </c>
      <c r="AB38" s="2"/>
      <c r="AC38" s="2">
        <v>26.446999999999999</v>
      </c>
      <c r="AE38" s="20" t="s">
        <v>13</v>
      </c>
      <c r="AF38" s="20">
        <f t="shared" ref="AF38:AI38" si="6">AVERAGE(AF7:AF37)</f>
        <v>0.8</v>
      </c>
      <c r="AG38" s="20">
        <f t="shared" si="6"/>
        <v>0.70967741935483875</v>
      </c>
      <c r="AH38" s="20">
        <f t="shared" si="6"/>
        <v>0</v>
      </c>
      <c r="AI38" s="20">
        <f t="shared" si="6"/>
        <v>6.967741935483871</v>
      </c>
      <c r="AK38" s="14">
        <v>32</v>
      </c>
      <c r="AL38" s="17">
        <v>0</v>
      </c>
      <c r="AM38" s="17">
        <v>0</v>
      </c>
      <c r="AN38" s="17">
        <v>1</v>
      </c>
      <c r="AO38" s="17">
        <v>1</v>
      </c>
    </row>
    <row r="39" spans="6:41" x14ac:dyDescent="0.2">
      <c r="F39" s="21" t="s">
        <v>14</v>
      </c>
      <c r="G39" s="21">
        <f>STDEV(G7:G37)</f>
        <v>2.8551911323265911</v>
      </c>
      <c r="H39" s="21">
        <f>STDEV(H7:H37)</f>
        <v>3.9774611304618657</v>
      </c>
      <c r="I39" s="21">
        <f>STDEV(I7:I37)</f>
        <v>4.3025373858909406</v>
      </c>
      <c r="R39" s="21" t="s">
        <v>14</v>
      </c>
      <c r="S39" s="21">
        <f t="shared" ref="S39:T39" si="7">_xlfn.STDEV.P(S7:S37)</f>
        <v>0.9480975102218594</v>
      </c>
      <c r="T39" s="21">
        <f t="shared" si="7"/>
        <v>4.4399098152478071</v>
      </c>
      <c r="U39" s="21"/>
      <c r="V39" s="21">
        <f t="shared" ref="V39:W39" si="8">_xlfn.STDEV.P(V7:V37)</f>
        <v>0</v>
      </c>
      <c r="W39" s="21">
        <f t="shared" si="8"/>
        <v>0</v>
      </c>
      <c r="Y39" s="13">
        <v>33</v>
      </c>
      <c r="Z39" s="2">
        <v>55.095999999999997</v>
      </c>
      <c r="AA39" s="2">
        <v>50.021000000000001</v>
      </c>
      <c r="AB39" s="2"/>
      <c r="AC39" s="2">
        <v>30.335000000000001</v>
      </c>
      <c r="AE39" s="21" t="s">
        <v>14</v>
      </c>
      <c r="AF39" s="21">
        <f t="shared" ref="AF39:AI39" si="9">_xlfn.STDEV.P(AF7:AF37)</f>
        <v>1.4</v>
      </c>
      <c r="AG39" s="21">
        <f t="shared" si="9"/>
        <v>1.29996397932967</v>
      </c>
      <c r="AH39" s="21">
        <f t="shared" si="9"/>
        <v>0</v>
      </c>
      <c r="AI39" s="21">
        <f t="shared" si="9"/>
        <v>3.9225063660199742</v>
      </c>
      <c r="AK39" s="13">
        <v>33</v>
      </c>
      <c r="AL39" s="17">
        <v>0</v>
      </c>
      <c r="AM39" s="17">
        <v>1</v>
      </c>
      <c r="AN39" s="17">
        <v>0</v>
      </c>
      <c r="AO39" s="17">
        <v>1</v>
      </c>
    </row>
    <row r="40" spans="6:41" x14ac:dyDescent="0.2">
      <c r="F40" t="s">
        <v>15</v>
      </c>
      <c r="G40">
        <f>COUNT(G7:G37)</f>
        <v>28</v>
      </c>
      <c r="H40">
        <f>COUNT(H7:H37)</f>
        <v>29</v>
      </c>
      <c r="I40">
        <f>COUNT(I7:I37)</f>
        <v>31</v>
      </c>
      <c r="R40" t="s">
        <v>15</v>
      </c>
      <c r="S40">
        <f>COUNT(S7:S37)</f>
        <v>30</v>
      </c>
      <c r="T40">
        <f>COUNT(T7:T37)</f>
        <v>31</v>
      </c>
      <c r="V40">
        <f t="shared" ref="V40:W40" si="10">COUNT(V7:V37)</f>
        <v>30</v>
      </c>
      <c r="W40">
        <f t="shared" si="10"/>
        <v>31</v>
      </c>
      <c r="Y40" s="13">
        <v>34</v>
      </c>
      <c r="Z40" s="2">
        <v>47.055</v>
      </c>
      <c r="AA40" s="2">
        <v>61.959000000000003</v>
      </c>
      <c r="AB40" s="2"/>
      <c r="AC40" s="2">
        <v>38.442999999999998</v>
      </c>
      <c r="AE40" t="s">
        <v>15</v>
      </c>
      <c r="AF40">
        <f>COUNT(AF7:AF37)</f>
        <v>30</v>
      </c>
      <c r="AG40">
        <f>COUNT(AG7:AG37)</f>
        <v>31</v>
      </c>
      <c r="AH40">
        <f t="shared" ref="AH40:AI40" si="11">COUNT(AH7:AH37)</f>
        <v>26</v>
      </c>
      <c r="AI40">
        <f t="shared" si="11"/>
        <v>31</v>
      </c>
      <c r="AK40" s="13">
        <v>34</v>
      </c>
      <c r="AL40" s="2">
        <v>1</v>
      </c>
      <c r="AM40" s="2">
        <v>0</v>
      </c>
      <c r="AN40" s="2">
        <v>2</v>
      </c>
      <c r="AO40" s="2">
        <v>0</v>
      </c>
    </row>
    <row r="41" spans="6:41" x14ac:dyDescent="0.2">
      <c r="Y41" s="15">
        <v>35</v>
      </c>
      <c r="Z41" s="2"/>
      <c r="AA41" s="2">
        <v>43.774000000000001</v>
      </c>
      <c r="AB41" s="2"/>
      <c r="AC41" s="2">
        <v>38.302999999999997</v>
      </c>
      <c r="AK41" s="15">
        <v>35</v>
      </c>
      <c r="AL41" s="19">
        <v>0</v>
      </c>
      <c r="AM41" s="19">
        <v>0</v>
      </c>
      <c r="AN41" s="19">
        <v>2</v>
      </c>
      <c r="AO41" s="19">
        <v>1</v>
      </c>
    </row>
    <row r="42" spans="6:41" x14ac:dyDescent="0.2">
      <c r="F42" t="s">
        <v>30</v>
      </c>
      <c r="H42">
        <f>_xlfn.T.TEST(G7:G37,H7:H37,2,2)</f>
        <v>3.6359990826788514E-12</v>
      </c>
      <c r="I42">
        <f>_xlfn.T.TEST(G7:G37,I7:I37,2,2)</f>
        <v>3.1944720588320087E-7</v>
      </c>
      <c r="R42" t="s">
        <v>16</v>
      </c>
      <c r="T42" s="22">
        <f>_xlfn.T.TEST(S7:S37,T7:T37,2,2)</f>
        <v>1.4149473394145632E-5</v>
      </c>
      <c r="W42" s="22" t="e">
        <f>_xlfn.T.TEST(V7:V37,W7:W37,2,1)</f>
        <v>#DIV/0!</v>
      </c>
      <c r="Y42" s="13">
        <v>36</v>
      </c>
      <c r="Z42" s="2"/>
      <c r="AA42" s="2">
        <v>58.378</v>
      </c>
      <c r="AB42" s="2"/>
      <c r="AC42" s="2">
        <v>21.756</v>
      </c>
      <c r="AE42" t="s">
        <v>16</v>
      </c>
      <c r="AG42" s="22">
        <f>_xlfn.T.TEST(AF7:AF37,AG7:AG37,2,2)</f>
        <v>0.79814629711414575</v>
      </c>
      <c r="AI42" s="22">
        <f>_xlfn.T.TEST(AH7:AH37,AI7:AI37,2,1)</f>
        <v>1.8087814254768393E-9</v>
      </c>
      <c r="AK42" s="20" t="s">
        <v>13</v>
      </c>
      <c r="AL42" s="20">
        <f>AVERAGE(AL7:AL41)</f>
        <v>0.22857142857142856</v>
      </c>
      <c r="AM42" s="29">
        <f>AVERAGE(AM7:AM41)</f>
        <v>0.2</v>
      </c>
      <c r="AN42" s="20">
        <f>AVERAGE(AN7:AN41)</f>
        <v>1.0285714285714285</v>
      </c>
      <c r="AO42" s="30">
        <f>AVERAGE(AO7:AO41)</f>
        <v>0.2</v>
      </c>
    </row>
    <row r="43" spans="6:41" x14ac:dyDescent="0.2">
      <c r="Y43" s="13">
        <v>37</v>
      </c>
      <c r="Z43" s="2"/>
      <c r="AA43" s="2">
        <v>33.616</v>
      </c>
      <c r="AB43" s="2"/>
      <c r="AC43" s="2">
        <v>24.661000000000001</v>
      </c>
      <c r="AK43" s="21" t="s">
        <v>14</v>
      </c>
      <c r="AL43" s="21">
        <f>_xlfn.STDEV.P(AL7:AL41)</f>
        <v>0.53908463611752022</v>
      </c>
      <c r="AM43" s="21">
        <f>_xlfn.STDEV.P(AM7:AM41)</f>
        <v>0.46598589800857398</v>
      </c>
      <c r="AN43" s="21">
        <f>_xlfn.STDEV.P(AN7:AN41)</f>
        <v>0.87784522832784095</v>
      </c>
      <c r="AO43" s="31">
        <f>_xlfn.STDEV.P(AO7:AO41)</f>
        <v>0.4</v>
      </c>
    </row>
    <row r="44" spans="6:41" x14ac:dyDescent="0.2">
      <c r="Y44" s="13">
        <v>38</v>
      </c>
      <c r="Z44" s="2"/>
      <c r="AA44" s="2">
        <v>46.74</v>
      </c>
      <c r="AB44" s="2"/>
      <c r="AC44" s="2">
        <v>27.114000000000001</v>
      </c>
      <c r="AK44" t="s">
        <v>15</v>
      </c>
      <c r="AL44">
        <f>COUNT(AL7:AL41)</f>
        <v>35</v>
      </c>
      <c r="AM44">
        <f>COUNT(AM7:AM41)</f>
        <v>35</v>
      </c>
      <c r="AN44">
        <f>COUNT(AN7:AN41)</f>
        <v>35</v>
      </c>
      <c r="AO44">
        <f>COUNT(AO7:AO41)</f>
        <v>35</v>
      </c>
    </row>
    <row r="45" spans="6:41" x14ac:dyDescent="0.2">
      <c r="Y45" s="14">
        <v>39</v>
      </c>
      <c r="Z45" s="2"/>
      <c r="AA45" s="2">
        <v>43.406999999999996</v>
      </c>
      <c r="AB45" s="2"/>
      <c r="AC45" s="2">
        <v>14.726000000000001</v>
      </c>
    </row>
    <row r="46" spans="6:41" x14ac:dyDescent="0.2">
      <c r="Y46" s="15">
        <v>40</v>
      </c>
      <c r="Z46" s="2"/>
      <c r="AA46" s="2">
        <v>37.393999999999998</v>
      </c>
      <c r="AB46" s="2"/>
      <c r="AC46" s="2">
        <v>18.835999999999999</v>
      </c>
      <c r="AK46" t="s">
        <v>30</v>
      </c>
      <c r="AM46">
        <f>_xlfn.T.TEST(AL7:AL41,AM7:AM41,2,2)</f>
        <v>0.81584279658361725</v>
      </c>
      <c r="AO46">
        <f>_xlfn.T.TEST(AN7:AN41,AO7:AO41,2,2)</f>
        <v>4.1415318822152695E-6</v>
      </c>
    </row>
    <row r="47" spans="6:41" x14ac:dyDescent="0.2">
      <c r="Y47" s="13">
        <v>41</v>
      </c>
      <c r="Z47" s="2"/>
      <c r="AA47" s="2">
        <v>54.691000000000003</v>
      </c>
      <c r="AB47" s="2"/>
      <c r="AC47" s="2">
        <v>26.34</v>
      </c>
    </row>
    <row r="48" spans="6:41" x14ac:dyDescent="0.2">
      <c r="Y48" s="13">
        <v>42</v>
      </c>
      <c r="Z48" s="17"/>
      <c r="AA48" s="17">
        <v>48.984999999999999</v>
      </c>
      <c r="AB48" s="17"/>
      <c r="AC48" s="17">
        <v>31.14</v>
      </c>
    </row>
    <row r="49" spans="25:29" x14ac:dyDescent="0.2">
      <c r="Y49" s="13">
        <v>43</v>
      </c>
      <c r="Z49" s="17"/>
      <c r="AA49" s="17">
        <v>36.936999999999998</v>
      </c>
      <c r="AB49" s="17"/>
      <c r="AC49" s="17"/>
    </row>
    <row r="50" spans="25:29" x14ac:dyDescent="0.2">
      <c r="Y50" s="13">
        <v>44</v>
      </c>
      <c r="Z50" s="17"/>
      <c r="AA50" s="17">
        <v>45.244</v>
      </c>
      <c r="AB50" s="17"/>
      <c r="AC50" s="17"/>
    </row>
    <row r="51" spans="25:29" x14ac:dyDescent="0.2">
      <c r="Y51" s="15">
        <v>45</v>
      </c>
      <c r="Z51" s="19"/>
      <c r="AA51" s="19">
        <v>48.073</v>
      </c>
      <c r="AB51" s="19"/>
      <c r="AC51" s="19"/>
    </row>
    <row r="52" spans="25:29" x14ac:dyDescent="0.2">
      <c r="Y52" s="20" t="s">
        <v>13</v>
      </c>
      <c r="Z52" s="20">
        <f>AVERAGE(Z7:Z51)</f>
        <v>51.073352941176466</v>
      </c>
      <c r="AA52" s="20">
        <f t="shared" ref="AA52:AC52" si="12">AVERAGE(AA7:AA51)</f>
        <v>51.285511111111099</v>
      </c>
      <c r="AB52" s="20">
        <f t="shared" si="12"/>
        <v>40.723851851851855</v>
      </c>
      <c r="AC52" s="20">
        <f t="shared" si="12"/>
        <v>31.837166666666668</v>
      </c>
    </row>
    <row r="53" spans="25:29" x14ac:dyDescent="0.2">
      <c r="Y53" s="21" t="s">
        <v>14</v>
      </c>
      <c r="Z53" s="21">
        <f>_xlfn.STDEV.P(Z7:Z51)</f>
        <v>8.8710818157265585</v>
      </c>
      <c r="AA53" s="21">
        <f t="shared" ref="AA53:AC53" si="13">_xlfn.STDEV.P(AA7:AA51)</f>
        <v>8.0549810941836579</v>
      </c>
      <c r="AB53" s="21">
        <f t="shared" si="13"/>
        <v>5.2422532736848302</v>
      </c>
      <c r="AC53" s="21">
        <f t="shared" si="13"/>
        <v>7.7483560988203832</v>
      </c>
    </row>
    <row r="54" spans="25:29" x14ac:dyDescent="0.2">
      <c r="Y54" t="s">
        <v>15</v>
      </c>
      <c r="Z54">
        <f>COUNT(Z7:Z51)</f>
        <v>34</v>
      </c>
      <c r="AA54">
        <f t="shared" ref="AA54:AC54" si="14">COUNT(AA7:AA51)</f>
        <v>45</v>
      </c>
      <c r="AB54">
        <f t="shared" si="14"/>
        <v>27</v>
      </c>
      <c r="AC54">
        <f t="shared" si="14"/>
        <v>42</v>
      </c>
    </row>
    <row r="56" spans="25:29" x14ac:dyDescent="0.2">
      <c r="Y56" t="s">
        <v>16</v>
      </c>
      <c r="AA56" s="22">
        <f>_xlfn.T.TEST(Z7:Z51,AA7:AA51,2,2)</f>
        <v>0.91306926650374598</v>
      </c>
      <c r="AC56" s="22">
        <f>_xlfn.T.TEST(AB7:AB51,AC7:AC51,2,2)</f>
        <v>2.3672198119319547E-6</v>
      </c>
    </row>
    <row r="58" spans="25:29" ht="15" customHeight="1" x14ac:dyDescent="0.2"/>
  </sheetData>
  <mergeCells count="4">
    <mergeCell ref="AL5:AM5"/>
    <mergeCell ref="AN5:AO5"/>
    <mergeCell ref="AS6:AT6"/>
    <mergeCell ref="AU6:AV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zsolt</dc:creator>
  <cp:lastModifiedBy>Microsoft Office User</cp:lastModifiedBy>
  <dcterms:created xsi:type="dcterms:W3CDTF">2019-02-07T01:30:55Z</dcterms:created>
  <dcterms:modified xsi:type="dcterms:W3CDTF">2020-01-18T15:55:09Z</dcterms:modified>
</cp:coreProperties>
</file>